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231"/>
  <workbookPr/>
  <mc:AlternateContent xmlns:mc="http://schemas.openxmlformats.org/markup-compatibility/2006">
    <mc:Choice Requires="x15">
      <x15ac:absPath xmlns:x15ac="http://schemas.microsoft.com/office/spreadsheetml/2010/11/ac" url="F:\CEEAV\2023\ESTADOS FINANCIEROS\diciembrecuentapublica\"/>
    </mc:Choice>
  </mc:AlternateContent>
  <xr:revisionPtr revIDLastSave="0" documentId="13_ncr:1_{C7D3D4ED-F1D4-4BE3-8A55-65281447A5EF}" xr6:coauthVersionLast="47" xr6:coauthVersionMax="47" xr10:uidLastSave="{00000000-0000-0000-0000-000000000000}"/>
  <bookViews>
    <workbookView xWindow="-120" yWindow="-120" windowWidth="20730" windowHeight="11040" xr2:uid="{00000000-000D-0000-FFFF-FFFF00000000}"/>
  </bookViews>
  <sheets>
    <sheet name="Hoja1" sheetId="1" r:id="rId1"/>
    <sheet name="A R" sheetId="2" r:id="rId2"/>
  </sheets>
  <definedNames>
    <definedName name="_xlnm.Print_Titles" localSheetId="0">Hoja1!$1:$3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M397" i="1" l="1"/>
  <c r="L389" i="1"/>
  <c r="L385" i="1"/>
  <c r="G63" i="1"/>
  <c r="O394" i="1" l="1"/>
  <c r="O393" i="1"/>
  <c r="N394" i="1"/>
  <c r="N393" i="1"/>
  <c r="N391" i="1"/>
  <c r="N388" i="1"/>
  <c r="N387" i="1"/>
  <c r="N385" i="1"/>
  <c r="I140" i="1"/>
  <c r="O91" i="1"/>
  <c r="O93" i="1"/>
  <c r="O96" i="1"/>
  <c r="O92" i="1"/>
  <c r="G65" i="1"/>
  <c r="G109" i="1" l="1"/>
  <c r="I40" i="1" l="1"/>
  <c r="J256" i="1" l="1"/>
  <c r="M396" i="1"/>
  <c r="M392" i="1"/>
  <c r="N392" i="1" s="1"/>
  <c r="M390" i="1"/>
  <c r="N390" i="1" s="1"/>
  <c r="M386" i="1"/>
  <c r="N386" i="1" s="1"/>
  <c r="J397" i="1"/>
  <c r="L384" i="1"/>
  <c r="N384" i="1" s="1"/>
  <c r="I48" i="1"/>
  <c r="I52" i="1" s="1"/>
  <c r="K51" i="1" s="1"/>
  <c r="N396" i="1" l="1"/>
  <c r="J33" i="1"/>
  <c r="I20" i="1" s="1"/>
  <c r="M395" i="1"/>
  <c r="M389" i="1"/>
  <c r="L395" i="1"/>
  <c r="N395" i="1" s="1"/>
  <c r="N389" i="1" l="1"/>
  <c r="N397" i="1" s="1"/>
  <c r="K396" i="1"/>
  <c r="K392" i="1"/>
  <c r="O392" i="1" s="1"/>
  <c r="K391" i="1"/>
  <c r="K390" i="1"/>
  <c r="O390" i="1" s="1"/>
  <c r="L175" i="1"/>
  <c r="O391" i="1" l="1"/>
  <c r="K389" i="1"/>
  <c r="O389" i="1" s="1"/>
  <c r="K395" i="1"/>
  <c r="O395" i="1" s="1"/>
  <c r="O396" i="1"/>
  <c r="I138" i="1" l="1"/>
  <c r="I139" i="1"/>
  <c r="I143" i="1" l="1"/>
  <c r="K81" i="1"/>
  <c r="K78" i="1"/>
  <c r="K76" i="1"/>
  <c r="K387" i="1"/>
  <c r="K385" i="1"/>
  <c r="H384" i="1"/>
  <c r="H383" i="1" s="1"/>
  <c r="K82" i="1" l="1"/>
  <c r="O109" i="1"/>
  <c r="O103" i="1"/>
  <c r="M383" i="1" l="1"/>
  <c r="D93" i="2" l="1"/>
  <c r="D100" i="2" s="1"/>
  <c r="C93" i="2"/>
  <c r="C100" i="2" s="1"/>
  <c r="D90" i="2"/>
  <c r="C90" i="2"/>
  <c r="C101" i="2" s="1"/>
  <c r="D88" i="2"/>
  <c r="D99" i="2" s="1"/>
  <c r="C88" i="2"/>
  <c r="C99" i="2" s="1"/>
  <c r="D33" i="2"/>
  <c r="D98" i="2" s="1"/>
  <c r="C33" i="2"/>
  <c r="C98" i="2" s="1"/>
  <c r="D15" i="2"/>
  <c r="D97" i="2" s="1"/>
  <c r="C15" i="2"/>
  <c r="C97" i="2" s="1"/>
  <c r="H397" i="1"/>
  <c r="K388" i="1"/>
  <c r="O388" i="1" s="1"/>
  <c r="O387" i="1"/>
  <c r="K386" i="1"/>
  <c r="O385" i="1"/>
  <c r="K383" i="1"/>
  <c r="P254" i="1"/>
  <c r="P248" i="1"/>
  <c r="J228" i="1"/>
  <c r="J206" i="1"/>
  <c r="J186" i="1"/>
  <c r="J199" i="1" s="1"/>
  <c r="L179" i="1"/>
  <c r="I154" i="1"/>
  <c r="L162" i="1" s="1"/>
  <c r="J130" i="1"/>
  <c r="K118" i="1"/>
  <c r="N109" i="1"/>
  <c r="M109" i="1"/>
  <c r="L109" i="1"/>
  <c r="K109" i="1"/>
  <c r="J109" i="1"/>
  <c r="I109" i="1"/>
  <c r="H109" i="1"/>
  <c r="N103" i="1"/>
  <c r="M103" i="1"/>
  <c r="L103" i="1"/>
  <c r="K103" i="1"/>
  <c r="J103" i="1"/>
  <c r="I103" i="1"/>
  <c r="H103" i="1"/>
  <c r="H81" i="1"/>
  <c r="H78" i="1"/>
  <c r="H76" i="1"/>
  <c r="M66" i="1"/>
  <c r="M67" i="1" s="1"/>
  <c r="G66" i="1"/>
  <c r="J63" i="1" s="1"/>
  <c r="K49" i="1"/>
  <c r="I23" i="1"/>
  <c r="L23" i="1"/>
  <c r="J175" i="1" l="1"/>
  <c r="J179" i="1" s="1"/>
  <c r="L397" i="1"/>
  <c r="L383" i="1"/>
  <c r="N383" i="1" s="1"/>
  <c r="O383" i="1"/>
  <c r="C94" i="2"/>
  <c r="O386" i="1"/>
  <c r="K384" i="1"/>
  <c r="K397" i="1" s="1"/>
  <c r="K142" i="1"/>
  <c r="K141" i="1"/>
  <c r="P132" i="1"/>
  <c r="G118" i="1"/>
  <c r="K45" i="1"/>
  <c r="K46" i="1"/>
  <c r="K47" i="1"/>
  <c r="K48" i="1"/>
  <c r="K50" i="1"/>
  <c r="H82" i="1"/>
  <c r="L159" i="1"/>
  <c r="J237" i="1"/>
  <c r="C102" i="2"/>
  <c r="D102" i="2"/>
  <c r="D94" i="2"/>
  <c r="D95" i="2" s="1"/>
  <c r="L160" i="1"/>
  <c r="L161" i="1"/>
  <c r="K139" i="1"/>
  <c r="K138" i="1"/>
  <c r="K140" i="1"/>
  <c r="J65" i="1"/>
  <c r="J66" i="1" s="1"/>
  <c r="K143" i="1" l="1"/>
  <c r="K52" i="1"/>
  <c r="O384" i="1"/>
  <c r="D103" i="2"/>
</calcChain>
</file>

<file path=xl/sharedStrings.xml><?xml version="1.0" encoding="utf-8"?>
<sst xmlns="http://schemas.openxmlformats.org/spreadsheetml/2006/main" count="445" uniqueCount="385">
  <si>
    <t>Con el propósito de dar cumplimiento a los artículos 46 y 49 de la Ley General de Contabilidad Gubernamental, se  acompañan las  notas a los estados financieros cuyos rubros así lo requieran teniendo presente los postulados de revelación suficiente e importancia relativa con la finalidad, que la información sea de mayor utilidad para los usuarios.
A continuación se presentan los tres tipos de notas que acompañan a los estados, a saber:</t>
  </si>
  <si>
    <t xml:space="preserve">a)   </t>
  </si>
  <si>
    <t>Notas de desglose;</t>
  </si>
  <si>
    <t xml:space="preserve">b)     </t>
  </si>
  <si>
    <t>Notas de memoria (cuentas de orden), y</t>
  </si>
  <si>
    <t xml:space="preserve">c)     </t>
  </si>
  <si>
    <t>Notas de gestión administrativa.</t>
  </si>
  <si>
    <r>
      <t xml:space="preserve">I)     </t>
    </r>
    <r>
      <rPr>
        <b/>
        <sz val="7"/>
        <rFont val="Times New Roman"/>
        <family val="1"/>
      </rPr>
      <t/>
    </r>
  </si>
  <si>
    <t>NOTAS AL ESTADO DE SITUACIÓN FINANCIERA</t>
  </si>
  <si>
    <t>Activo</t>
  </si>
  <si>
    <t>·</t>
  </si>
  <si>
    <t>A continuación se relacionan las cuentas que integran el rubro de efectivo y equivalentes:</t>
  </si>
  <si>
    <t>Concepto</t>
  </si>
  <si>
    <t>INVERSIONES TEMPORALES (HASTA 3 MESES)</t>
  </si>
  <si>
    <t>FONDOS CON AFECTACIÓN ESPECÍFICA</t>
  </si>
  <si>
    <t>Suma</t>
  </si>
  <si>
    <t>Importe</t>
  </si>
  <si>
    <t>Bancos/Tesorería</t>
  </si>
  <si>
    <t>ejecución presupuestaria y tramitados ante la Secretaría de Finanzas y Administración para cubrir el  gasto corriente:</t>
  </si>
  <si>
    <t>Banco</t>
  </si>
  <si>
    <t>Derechos a recibir Efectivo y Equivalentes y Bienes o Servicios a Recibir</t>
  </si>
  <si>
    <t>CUENTAS POR COBRAR A CORTO PLAZO</t>
  </si>
  <si>
    <t>DEUDORES DIVERSOS POR COBRAR A CORTO PLAZO</t>
  </si>
  <si>
    <t>OTROS DERECHOS A RECIBIR EFECTIVO O EQUIVALENTES A CORTO PLAZO</t>
  </si>
  <si>
    <t>Las Cuentas por Cobrar a Corto Plazo se integran por:</t>
  </si>
  <si>
    <t>Monto</t>
  </si>
  <si>
    <t>%</t>
  </si>
  <si>
    <t>Saldo de cuentas por cobrar DEPPS 2016</t>
  </si>
  <si>
    <t>Saldo de cuentas por cobrar DEPPS 2017</t>
  </si>
  <si>
    <t>Saldo de cuentas por cobrar DEPPS 2018</t>
  </si>
  <si>
    <t>Saldo de cuentas por cobrar DEPPS 2019</t>
  </si>
  <si>
    <t>Saldo de cuentas por cobrar DEPPS 2020</t>
  </si>
  <si>
    <t>Saldo de cuentas por cobrar DEPPS 2021</t>
  </si>
  <si>
    <t>Deudores Diversos por Cobrar a Corto Plazo</t>
  </si>
  <si>
    <t>El importe de deudores diversos se integra por:</t>
  </si>
  <si>
    <t>Secretaría de Finanzas y Administración.</t>
  </si>
  <si>
    <t>Enteros de pago pendientes de desahogar</t>
  </si>
  <si>
    <t>Otros pendientes de ajuste</t>
  </si>
  <si>
    <t>Bienes Muebles, Intangibles y Depreciaciones</t>
  </si>
  <si>
    <t>Se integra de la siguiente manera:</t>
  </si>
  <si>
    <t>MOBILIARIO Y EQUIPO DE ADMINISTRACIÓN</t>
  </si>
  <si>
    <t>MOBILIARIO Y EQUIPO EDUCACIONAL Y RECREATIVO</t>
  </si>
  <si>
    <t>VEHÍCULOS Y EQUIPO DE TRANSPORTE</t>
  </si>
  <si>
    <t>MAQUINARIA, OTROS EQUIPOS Y HERRAMIENTAS</t>
  </si>
  <si>
    <t>Subtotal BIENES MUEBLES</t>
  </si>
  <si>
    <t>SOFTWARE</t>
  </si>
  <si>
    <t>Subtotal ACTIVOS INTANGIBLES</t>
  </si>
  <si>
    <t>DEPRECIACIÓN ACUMULADA DE BIENES MUEBLES</t>
  </si>
  <si>
    <t>AMORTIZACION ACUMULADA DE BIENES</t>
  </si>
  <si>
    <t>Subtotal DEPRECIACIÓN, DETERIORO Y AMORTIZACIÓN ACUMULADA DE BIENES</t>
  </si>
  <si>
    <t>Nota Aclaratoria: En el mes de mayo de 2018 se obtuvo el recurso pendiente de entregar del Fondo de Aportaciones para la Seguridad Pública del 2017, con el cual se estuvo en condiciones de comprar el equipo de administración, el equipo educacional y recreativo, y el vehículo correspondientes, a dicho programa, sin embargo debido a la tardanza en el pago del recurso los proveedores realizaron la cancelación de facturas del año 2017, de esta manera el proveedor del vehículo facturó con fecha del 2018 y mantuvo el precio pactado; no así el proveedor del equipo de administración y recreativo, por lo que fue necesario buscar otro proveedor que tuviera un precio razonable del equipo. Derivado de esta situación se realizaron los ajustes necesarios para reflejar los saldos actualizados.</t>
  </si>
  <si>
    <t>El método utilizado para la depreciación es el método en línea recta de manera anualizada, el cual se ajusta a la normatividad del CONAC, en especifico al Acuerdo por el que se emiten las reglas específicas del registro y valoración del patrimonio. Los porcentajes para determinar  el valor de deshecho de los bienes muebles son otorgados año con año por la Dirección de Contabilidad de la Secretaría de Finanzas del Estado de Michoacán.</t>
  </si>
  <si>
    <t>DEPRECIACIÓN DEL PERIODO</t>
  </si>
  <si>
    <t>MOBILIARIO Y EQUIPO DE ADMINISTRACION</t>
  </si>
  <si>
    <t>Tasa aplicada</t>
  </si>
  <si>
    <t>Bienes informáticos</t>
  </si>
  <si>
    <t>Mobiliario</t>
  </si>
  <si>
    <t>Equipo de Administración</t>
  </si>
  <si>
    <t>Sistema de Aire Acondicionado</t>
  </si>
  <si>
    <t>Cámaras fotográficas y de video</t>
  </si>
  <si>
    <t>Automóvil</t>
  </si>
  <si>
    <t>TOTALES</t>
  </si>
  <si>
    <t>El activo intangible presenta amortización acumulada en monto y porcentaje de la siguiente forma:</t>
  </si>
  <si>
    <t>Años de vida útil</t>
  </si>
  <si>
    <t>Porcentaje de Amortización</t>
  </si>
  <si>
    <t>Software</t>
  </si>
  <si>
    <t>Pasivo</t>
  </si>
  <si>
    <t>Este género se integra de dos grupos, el Pasivo Circulante y el Pasivo No Circulante, en éstos inciden pasivos derivados de operaciones por servicios personales, cuentas por pagar por operaciones presupuestarias devengadas y contabilizadas al 31 de diciembre del ejercicio correspondiente; pasivos por obligaciones laborales, a continuación se presenta la integración del pasivo:</t>
  </si>
  <si>
    <t>PASIVO CIRCULANTE</t>
  </si>
  <si>
    <t>PASIVO NO CIRCULANTE</t>
  </si>
  <si>
    <t>Pasivo Circulante</t>
  </si>
  <si>
    <t>Destacan entre las principales partidas del Pasivo Circulante las siguiente:</t>
  </si>
  <si>
    <t>CONCEPTO</t>
  </si>
  <si>
    <t>IMPORTE</t>
  </si>
  <si>
    <t>SUMA PASIVO CIRCULANTE</t>
  </si>
  <si>
    <t>Retenciones por Pagar a corto plazo</t>
  </si>
  <si>
    <t>Area</t>
  </si>
  <si>
    <t>S.F.A.</t>
  </si>
  <si>
    <t>II) NOTAS AL ESTADO DE ACTIVIDADES</t>
  </si>
  <si>
    <t>Gastos y Otras Pérdidas:</t>
  </si>
  <si>
    <t>GASTOS DE FUNCIONAMIENTO</t>
  </si>
  <si>
    <t>TRANSFERENCIAS, ASIGNACIONES, SUBSIDIOS Y OTRAS AYUDAS</t>
  </si>
  <si>
    <t>INTERESES, COMISIONES Y OTROS GASTOS DE LA DEUDA PÚBLICA</t>
  </si>
  <si>
    <t>OTROS GASTOS Y PÉRDIDAS EXTRAORDINARIAS</t>
  </si>
  <si>
    <t>Suma de Gastos y Otras pérdidas</t>
  </si>
  <si>
    <t>A su vez se presentan aquellos rubros que en forma individual representan el 8% ó más del total de los gastos:</t>
  </si>
  <si>
    <t>III) NOTAS AL ESTADO DE VARIACIÓN EN LA HACIENDA PÚBLICA</t>
  </si>
  <si>
    <t>Nota Aclaratoria: En el mes de mayo de 2018 se obtuvo el recurso pendiente de entregar del Fondo de Aportaciones para la Seguridad Pública del 2017, con el cual se estuvo en condiciones de comprar el equipo de administración, el equipo educacional y recreativo, y el vehículo correspondientes, a dicho programa, sin embargo debido a la tardanza en el pago del recurso los proveedores realizaron la cancelación de facturas del año 2017, de esta manera el proveedor del vehículo facturó con fecha del 2018 y mantuvo el precio pactado; no así el proveedor del equipo de administración y recreativo, por lo que fue necesario buscar otro proveedor que tuviera un precio razonable del equipo. Por consiguiente se realizaron los ajustes necesaros para reflejar los saldos actualizados rectificando así el resultado del ejercicio anterior por la cantidad resultante del ajuste de precios en la compra del equipo correspondiente; de la misma manera se actualizó el patrimono por la misma cantidad por el incremento en el valor de los bienes.</t>
  </si>
  <si>
    <t>Se realiza un ajuste por rectificación de depreciación del ejercicio 2020 por la cantidad de $ 1,077.74</t>
  </si>
  <si>
    <t>IV) NOTAS AL ESTADO DE FLUJOS DE EFECTIVO</t>
  </si>
  <si>
    <t>EL ánalisis de los saldos inicial y final que figuran en la última parte del Estado de Flujo de Efectivo en la cuenta de efectivo y equivalente es como sigue:</t>
  </si>
  <si>
    <t>BANCOS/TESORERIA</t>
  </si>
  <si>
    <t>BANCOS/DEPENDENCIA Y OTROS</t>
  </si>
  <si>
    <t>INVERSIONES TEMPORALES(HASTA 3 MESES)</t>
  </si>
  <si>
    <t>FONDOS DE AFECTACION ESPECIFICA</t>
  </si>
  <si>
    <t>DEPOSITOS DE FONDOS DE TERCEROS EN GARANTÍA Y/O ADMINISTRACION</t>
  </si>
  <si>
    <t>TOTAL DE EFECTIVO Y EQUIVALENTES</t>
  </si>
  <si>
    <t>V) CONCILIACION ENTRE LOS INGRESOS PRESUPUESTARIOS Y CONTABLE</t>
  </si>
  <si>
    <t>2.- MÁS INGRESOS CONTABLES NO PRESUPUESTARIOS</t>
  </si>
  <si>
    <t>2.1 INGRESOS FINANCIEROS</t>
  </si>
  <si>
    <t>2.2 INCREMENTO POR VARIACION DE INVENTARIOS</t>
  </si>
  <si>
    <t>2.3 DISMINUCION DEL EXCESO DE ESTIMACIONES POR PERDIDA O DETERIORO U OBSOLESCENCIA</t>
  </si>
  <si>
    <t>2.4 DISMINUCION DEL EXCESO DE PROVISIONES</t>
  </si>
  <si>
    <t>2.5 OTROS INGRESOS Y BENEFICIOS VARIOS</t>
  </si>
  <si>
    <t>2.6 OTROS INGRESOS CONTABLES NO PRESUPUESTARIOS</t>
  </si>
  <si>
    <t xml:space="preserve">3.- MENOS INGRESOS PRESUPUESTARIOS NO CONTABLES </t>
  </si>
  <si>
    <t>3.1 APROVECHAMIENTOS PATRIMONIALES</t>
  </si>
  <si>
    <t>3.2 INGRESOS DERIVADOS DE FINANCIAMIENTOS</t>
  </si>
  <si>
    <t>3.3 OTROS INGRESOS PRESUPUESTARIOS NO CONTABLES</t>
  </si>
  <si>
    <t>4. TOTAL DE INGRESOS CONTABLES</t>
  </si>
  <si>
    <t>VI) CONCILIACION DE EGRESOS PRESUPUESTARIOS</t>
  </si>
  <si>
    <t>1.- TOTAL DE EGRESOS PRESUPUESTARIOS</t>
  </si>
  <si>
    <t>2.- MENOS EGRESOS PRESUPUESTARIOS NO CONTABLES</t>
  </si>
  <si>
    <t>2.1 MATERIAS PRIMAS Y MATERIALES DE PRODUCCION Y COMERCIALIZACION</t>
  </si>
  <si>
    <t>2.2 MATERIALES Y SUMINISTROS</t>
  </si>
  <si>
    <t>2.3 MOBILIARIO Y EQUIPO DE ADMINISTRACION</t>
  </si>
  <si>
    <t>2.4 MOBILIARIO Y EQUIPO EDUCACIONAL Y RECREATIVO</t>
  </si>
  <si>
    <t>2.5 EQUIPO E INSTRUMENTAL MÉDICO Y DE LABORATORIO</t>
  </si>
  <si>
    <t>2.6 VEHÍCULOS Y EQUIPO DE TRANSPORTE</t>
  </si>
  <si>
    <t>2.7 EQUIPO DE DEFENSA Y SEGURIDAD</t>
  </si>
  <si>
    <t>2.8 MAQUINARIA. OTROS EQUIPOS Y HERRAMIENTAS</t>
  </si>
  <si>
    <t>2.9 ACTIVOS BIOLOGICOS</t>
  </si>
  <si>
    <t>2.10 BIENES INMUEBLES</t>
  </si>
  <si>
    <t>2.11 ACTIVOS INTANGIBLES</t>
  </si>
  <si>
    <t>2.12 OBRA PÚBLICA EN BIENES DE DOMINIO PÚBLICO</t>
  </si>
  <si>
    <t>2.13 OBRA PUBLICA EN BIENES PROPIOS</t>
  </si>
  <si>
    <t>2.14 ACCIONES Y PARTICIPACIONES DE CAPITAL</t>
  </si>
  <si>
    <t>2.15 COMPRA DE TÍTULOS Y VALORES</t>
  </si>
  <si>
    <t>2.16 CONCESION DE PRÉSTAMOS</t>
  </si>
  <si>
    <t>2.17 INVERSIONES EN FIDEICOMISOS, MANDATOS Y OTROS ANÁLOGOS</t>
  </si>
  <si>
    <t>2.18 PROVISIONES PARA CONTINGENCIAS Y OTRAS EROGACIONES ESPECIALES</t>
  </si>
  <si>
    <t>2.19 AMORTIZACIÓN DE DEUDA PUBLICA</t>
  </si>
  <si>
    <t>2.20 ADEUDOS DE EJERCICIOS FISCALES ANTERIORES (ADEFAS)</t>
  </si>
  <si>
    <t>2.21 OTROS EGRESOS PRESUPUESATRIOS NO CONTABLES</t>
  </si>
  <si>
    <t>3. MÁS GASTOS CONTABLES NO PRESUPUESTARIOS</t>
  </si>
  <si>
    <t xml:space="preserve">3.1 ESTIMACIONES, DEPRECIACIONES, DETERIOROS, OBSOLESCENCIA Y </t>
  </si>
  <si>
    <t>3.2 PROVISIONES</t>
  </si>
  <si>
    <t>3.4 AUMENTO POR INSUFICIENCIA DE ESTIMACIONES POR PÉRDIDA O DETERIORO U OBSOLESCENCIA</t>
  </si>
  <si>
    <t>3.5 AUMENTO POR INSUFICIENCIA DE PROVISIONES</t>
  </si>
  <si>
    <t>3.6 OTROS GASTOS</t>
  </si>
  <si>
    <t>3.7 OTROS GASTOS CONTABLES NO PRESUPUESTARIOS</t>
  </si>
  <si>
    <t>4. TOTAL DE GASTOS CONTABLES</t>
  </si>
  <si>
    <t>b) NOTAS DE MEMORIA (CUENTAS DE ORDEN)</t>
  </si>
  <si>
    <t>Las cuentas de orden se utilizan para registrar movimientos de valores que no afecten o modifiquen el balance del ente contable, sin embargo, su incorporación en libros es necesaria con fines de recordatorio contable, de control y en general sobre los aspectos administrativos, o bien, para consignar sus derechos o responsabilidades contingentes que puedan, o no presentarse en el futuro.</t>
  </si>
  <si>
    <t>Las cuentas que se manejan para efectos de esta Notas son las siguientes:</t>
  </si>
  <si>
    <t xml:space="preserve">CUENTAS DE ORDEN PRESUPUESTARIAS </t>
  </si>
  <si>
    <t>LEY DE INGRESOS</t>
  </si>
  <si>
    <t>LEY DE INGRESOS ESTIMADA</t>
  </si>
  <si>
    <t>LEY DE INGRESOS POR EJECUTAR</t>
  </si>
  <si>
    <t>MODIFICACIONES A LA LEY DE INGRESOS ESTIMADA</t>
  </si>
  <si>
    <t>LEY DE INGRESOS DEVENGADA</t>
  </si>
  <si>
    <t>LEY DE INGRESOS RECAUDADA</t>
  </si>
  <si>
    <t>PRESUPUESTO DE EGRESOS</t>
  </si>
  <si>
    <t>PRESUPUESTO DE EGRESOS APROBADO</t>
  </si>
  <si>
    <t>PRESUPUESTO DE EGRESOS POR EJERCER</t>
  </si>
  <si>
    <t>MODIFICACIONES AL PRESUPUESTO DE EGRESOS APROBADO</t>
  </si>
  <si>
    <t>PRESUPUESTO DE EGRESOS COMPROMETIDO</t>
  </si>
  <si>
    <t>PRESUPUESTO DE EGRESOS DEVENGADO</t>
  </si>
  <si>
    <t>PRESUPUESTO DE EGRESOS EJERCIDO</t>
  </si>
  <si>
    <t>PRESUPUESTO DE EGRESOS PAGADO</t>
  </si>
  <si>
    <t>c) NOTAS DE GESTION ADMINISTRATIVA</t>
  </si>
  <si>
    <t>Introducción</t>
  </si>
  <si>
    <t>Los Estados Financieros de los entes públicos, proveen de información financiera a los principales usuarios de la misma, al Congreso y a los ciudadanos.</t>
  </si>
  <si>
    <t>El objetivo del presente documento es la revelación de contexto y de los aspectos economico-financieros más relevantes que influyeron en las decisiones del periodo, y que deberán ser considerados en la elaboración de los estados financieros para la mayor comprensión de los mismos y sus particularidades.</t>
  </si>
  <si>
    <t>Panorama Económico y Financiero</t>
  </si>
  <si>
    <t>Autorización e historia</t>
  </si>
  <si>
    <t>Antecedentes:</t>
  </si>
  <si>
    <t>El artículo 1° de la Constitución Política de los Estados Unidos Mexicanos contempla la obligación de todas las autoridades de promover, respetar, proteger y garantizar los derechos humanos de todas las personas.</t>
  </si>
  <si>
    <t>La reforma constitucional mexicana del 18 de junio de 2018, hizo un reconocimiento expreso a los derechos de las personas en situación de víctimas, en su artículo 20, apartado C. El artículo 133 de la Constitución Política de los Estados Unidos Mexicanos dispone que ésta, las leyes del Congreso de la Unión que emanen de ella, y todos los tratados que estén de acuerdo con la misma, celebrados y que se celebren por el Presidente de la República, con aprobación del Senado, serán la Ley Suprema de toda la Unión. Los jueces de cada Estado se homologarán a dicha Constitución, leyes y tratados, a pesar de las disposiciones en contrario que pueda haber en las Constituciones o leyes de los Estados. Por lo anterior, son de aplicación en México y en el Estado de Michoacán, las normas que en el ámbito del derecho internacional de los derechos humanos se han expedido, como la Resolución 40/34 del 29 de noviembre de 1985, relativa a los Derechos sobre los Principios Fundamentales de Justicia para las víctimas de Delitos y abuso del poder, y la Resolución 60/147 del 6 de diciembre de 2005, relativa a los principios y Directrices Básicos sobre del Derecho de las Víctimas de Violaciones Manidiestas de las Normas Internacionales de Derechos Humanos y de Violaciones Graves del Derecho Internacional Humantario a interponer Recursos y obtener reparaciones, ambas aprobadas por la Asamblea General de la Organización de las Naciones Unidad, las que señalan el trato y respeto a la dignidad y derechos humanos que debe dárseles a las personas en situación de víctimas, así como la adopción de diversas medidas para garantizar su seguridad, bienestar físico y psicológico.</t>
  </si>
  <si>
    <t>La Constitución Política del Estado Libre y Soberano de Michoacán de Ocampo reitera la más amplia protección de los derechos humanos de las personas, para que sean reconocidos por la Constitución Federal, los tratados internacionales de que el Estado mexicano sea parte, o los establecidos en ella.</t>
  </si>
  <si>
    <t>Organización y Objeto Social</t>
  </si>
  <si>
    <t>Misión:</t>
  </si>
  <si>
    <t>Visión:</t>
  </si>
  <si>
    <t>Ser una institución pública sólida y respetada, que se comprometa con el interés público de las víctimas; que contribuya a formar políticas públicas transversales en la materia para coadyuvar con el Gobierno del Estado de Michoacán a brindar garantías a su población.</t>
  </si>
  <si>
    <t>Objetivos.</t>
  </si>
  <si>
    <t xml:space="preserve">Como órgano respponsable del cumplimiento de la Ley de Atención a Víctimas para el Estado de Michoacán, la Comisión atiende a los objetivos establecidos en el Artículo 2 de ésta, que son: </t>
  </si>
  <si>
    <t xml:space="preserve">Como órgano responsable del cumplimiento de la Ley de Atención a Víctimas para el Estado de Michoacán, la Comisión atiende a los objetivos establecidos en el Artículo 2 de ésta, que son: </t>
  </si>
  <si>
    <t>I. Reconocer y garantizar los derechos de las víctimas del delito y de violaciones de derechos humanos, en especial los derechos relativos a la ayuda inmediata, asistencia, atención, protección, acceso a la verdad, justicia y reparación integral, así como todos los demás derechos consagrados en la ley, en los términos directamente estipulados en la Ley General de Víctimas;</t>
  </si>
  <si>
    <t>II. Establecer y coordinar las acciones y medidas necesarias para promover, respetar, proteger, garantizar y realizar el ejercicio efectivo de los derechos de las víctimas, así como implementar los mecanismos, procedimientos y medidas para que las autoridades, en el ámbito de sus respectivas competencias, cumplan con sus obligaciones de prevenir, investigar, sancionar y lograr la reparación integral.</t>
  </si>
  <si>
    <t>III. Garantizar un efectivo ejercicio del derecho de las víctimas a la justicia en estricto cumplimiento a las reglas del debido proceso, en términos de lo dispuesto por el Artículo 20 de la Constitución Política de los Estados Unidos Mexicanos;</t>
  </si>
  <si>
    <t>IV. Establecer los deberes y obligaciones especifícas a cargo de las autoridades y de todo aquel que intervenga en los procedimientos relacionados con las víctimas.</t>
  </si>
  <si>
    <t>Marco Jurídico:</t>
  </si>
  <si>
    <t>Constitución política de los Estados unidos Mexicanos</t>
  </si>
  <si>
    <t>Ley General de Víctimas</t>
  </si>
  <si>
    <t>Constitucion Politíca del Estado Libre y Soberano del Estado de Michoacán</t>
  </si>
  <si>
    <t>Marco Jurídico Internacional:</t>
  </si>
  <si>
    <t>Carta de la Organización de los Estados Americanos. (DOF 13/01/1949)</t>
  </si>
  <si>
    <t>Carta de las Naciones Unidas (DOF 9/10/1946)</t>
  </si>
  <si>
    <t>Convención Americana sobre Derechos Humanos, Pacto de San José Costa Rica (DOF 07/05/1981)</t>
  </si>
  <si>
    <t>Protocolo adicional a la Convención Americana sobre Derechos humanos en materia de Derechos Económicos, Sociales y Culturales Protocolo de San Salvador (DOF 01/09/1998)</t>
  </si>
  <si>
    <t>Convención de Viena sobre el Derecho de los Tratados, Viena 23 de mayo de 1969 (DOF 14/02/1975)</t>
  </si>
  <si>
    <t>Estatuto de la Corte Internacional de Justicia (DOF 9/10/1946)</t>
  </si>
  <si>
    <t>Protocolo facultativo del Pacto Internacional de Derechos Civiles y Políticos (DOF 03/05/2002)</t>
  </si>
  <si>
    <t>Pacto Internacional de Derechos Económicos, Sociales y Culturales (DOF 12/05/1981)</t>
  </si>
  <si>
    <t>Protocolo a la Convención Americana sobre Derechos Humanos relativo a la Abolición de la Pena de Muerte, adoptado en Asunción, Paraguay el 8 de junio de 1990 (DOF 09/10/2007)</t>
  </si>
  <si>
    <t>Y demás tratados internacionales de los que el Estado Mexicano forme parte.</t>
  </si>
  <si>
    <t>Consideraciones fiscales del ente: Revelar el tipo de contribuciones que está obligado a pagar o retener.</t>
  </si>
  <si>
    <t>Este Ente Público tributa bajo el Titulo III de la Ley del Impuesto Sobre la Renta, que refiere a las Personas Morales sin fines de lucro.</t>
  </si>
  <si>
    <t xml:space="preserve">I. Retención mensual del Impuesto sobre la Renta por sueldos y salarios </t>
  </si>
  <si>
    <t>II. Retenciones por Servicios profesionales</t>
  </si>
  <si>
    <t>III. I.S.R. por pagos por cuenta de terceros, o retenciones por arrendamiento de inmuebles</t>
  </si>
  <si>
    <t>IV. Impuesto local sobre nóminas de conformidad con el artículo 6 de la Ley de Hacienda para el Estado de Michoacán de Ocampo</t>
  </si>
  <si>
    <t>Estructura Organizacional básica</t>
  </si>
  <si>
    <t>Para el cumplimiento de sus atribuciones la Comision Ejecutiva Estatal cuenta con los siguientes órganos y unidades administrativas</t>
  </si>
  <si>
    <t>Bases de Preparación de los Estados Financieros</t>
  </si>
  <si>
    <t>Los presentes estados Contables han sido elaborados a partir de la información ingresada en el Sistema  automatizado de Administración y Contabilidad Gubernamental SAACG.Net y se realizan mediante el reconocimiento a costo histórico y reconociendo el efecto presupuestal de las operaciones realizadas por este ente público conforme a los documentos emitidos por el CONAC, atención a los criterios emitidos en relación a los "Centros de Registro"  previsto en el Manual de Contabilidad Gubernamental, entendiendo como estos centros a cada una de las áreas administrativas donde ocurren las transacciones económico/financieras y, por lo tanto, desde donde se inroducen al sistema en momentos o eventos previamente seleccionados de los procesos administrativos correspondientes.</t>
  </si>
  <si>
    <t>Postulados Básicos</t>
  </si>
  <si>
    <t>Sustancia Económica</t>
  </si>
  <si>
    <t>Entes Públicos</t>
  </si>
  <si>
    <t>Revelación Suficiente</t>
  </si>
  <si>
    <t>Importancia Relativa</t>
  </si>
  <si>
    <t>Registro e Interpretación presupuestaria</t>
  </si>
  <si>
    <t>Consolidación de la Información Financiera</t>
  </si>
  <si>
    <t>Devengo Contable</t>
  </si>
  <si>
    <t>Valuación</t>
  </si>
  <si>
    <t>Dualidad Económica</t>
  </si>
  <si>
    <t>Consistencia</t>
  </si>
  <si>
    <t>Fideicomisos, Mandatos y Análogos</t>
  </si>
  <si>
    <t>Reporte de la Recaudación</t>
  </si>
  <si>
    <t>Fuente de Ingresos</t>
  </si>
  <si>
    <t>Ley de ingresos Estimada</t>
  </si>
  <si>
    <t>Ampliacion/(Reducción)</t>
  </si>
  <si>
    <t>Ing Devengados</t>
  </si>
  <si>
    <t>Ing Recaudados</t>
  </si>
  <si>
    <t>Devengado por Recaudar</t>
  </si>
  <si>
    <t xml:space="preserve">Avance de Recaudación </t>
  </si>
  <si>
    <t>Transferencias Internas y Asignaciones del Sector Público</t>
  </si>
  <si>
    <t>Total</t>
  </si>
  <si>
    <t>Eventos</t>
  </si>
  <si>
    <t>Partes Relacionadas</t>
  </si>
  <si>
    <t>No existen partes relacionadas que pudiera ejercer influencia significativa sobre la toma de decisiones financieras y operativas.</t>
  </si>
  <si>
    <t>“Bajo protesta de decir verdad declaramos que los Estados Financieros y sus notas, son razonablemente correctos y son responsabilidad del emisor”.</t>
  </si>
  <si>
    <t>LIC. JOSUÉ ALFONSO MEJÍA PINEDA</t>
  </si>
  <si>
    <t>LIC. MARISOL SÁNCHEZ ZAMUDIO</t>
  </si>
  <si>
    <t>COMISIONADO EJECUTIVO ESTATAL DE ATENCIÓN A VÍCTIMAS</t>
  </si>
  <si>
    <t>DIRECTORA ADMINISTRATIVA</t>
  </si>
  <si>
    <t>COMISION EJECUTIVA ESTATAL DE ATENCIÓN A VÍCTIMAS</t>
  </si>
  <si>
    <t>NOTAS A LOS ESTADOS FINANCIEROS</t>
  </si>
  <si>
    <t>Los postulados básicos que le aplican a éste Ente público son los siguientes:</t>
  </si>
  <si>
    <t>Existencia Permanente</t>
  </si>
  <si>
    <t>Responsabilidad sobre presentación Razonable de los Estados Financieros</t>
  </si>
  <si>
    <t>1.- TOTAL DE INGRESOS PRESUPUESTARIOS Y CONTABLES,</t>
  </si>
  <si>
    <t>BANCO DEL NORTE, S.A. FF 02</t>
  </si>
  <si>
    <t>BANCO DEL BAJÍO, S.A. FF 09</t>
  </si>
  <si>
    <t>El importe de esta cuenta esta constituido principalmente por: Retenciones de ISR por sueldos y salarios, y retenciones derivadas de aportaciones de seguridad social (cuotas obreras) del personal de estructura, y varias retenciones realizadas a los trabajadores, pendientes de pago debido a la falta de recurso depositados por parte de la Secretaría de Finanzas y Administración para pago de las mismas.</t>
  </si>
  <si>
    <t>Ley de Ing Modificaca</t>
  </si>
  <si>
    <t>2112 PROVEEDORES POR PAGAR A CORTO PLAZO</t>
  </si>
  <si>
    <t>2111 SERVICIOS PERSONALES POR PAGAR A CORTO PLAZO</t>
  </si>
  <si>
    <t>2117 RETENCIONES Y CONTRIBUCIONES POR PAGAR A CORTO PLAZO</t>
  </si>
  <si>
    <t>2115 TRANSFERENCIAS OTORGADAS POR PAGAR  CORTO PLAZO</t>
  </si>
  <si>
    <t>2119 OTRAS CUENTAS POR PAGAR A CORTO PLAZO</t>
  </si>
  <si>
    <t>AMPLIACION</t>
  </si>
  <si>
    <t>REDUCCION</t>
  </si>
  <si>
    <t>SUELDOS BASE</t>
  </si>
  <si>
    <t>SUELDOS AL PERSONAL EVENTUAL</t>
  </si>
  <si>
    <t>PRIMA QUINQUENAL POR AÑO DE SERVICIO</t>
  </si>
  <si>
    <t>PRIMA VACACIONAL</t>
  </si>
  <si>
    <t>AGUINALDO O GRATIFICACION DE FIN DE AÑO</t>
  </si>
  <si>
    <t>PREVISION SOCIAL MULTIPLE</t>
  </si>
  <si>
    <t>APORTACIONES AL IMSS</t>
  </si>
  <si>
    <t>APORTACIONES AL FONDO DE PENSIONES</t>
  </si>
  <si>
    <t>PRESTACIONES ESTABLECIDAS POR CGT</t>
  </si>
  <si>
    <t>OTRAS PRESTACIONES</t>
  </si>
  <si>
    <t>MATERIALES Y UTILES DE OFICINA</t>
  </si>
  <si>
    <t>MATERIAL DE LIMPIEZA</t>
  </si>
  <si>
    <t>PRODUCTOS ALIMENTICIOS PARA EL PERSONAL</t>
  </si>
  <si>
    <t>OTROS MATERIALES Y ARTÍCULOS DE CONSTRUCCIÓN Y REPARACIÓN</t>
  </si>
  <si>
    <t>COMBUSTIBLES LUBRICANTES Y ADITIVOS</t>
  </si>
  <si>
    <t xml:space="preserve">REFACCIONES Y ACCESORIOS MENORES DE EDIFICIOS </t>
  </si>
  <si>
    <t>REFACCIONES Y ACCESORIOS MENORES DE EQUIPO DE TRANSPORTE</t>
  </si>
  <si>
    <t>SERVICIO DE ENERGIA ELECTRICA</t>
  </si>
  <si>
    <t>SERVICIO DE AGUA</t>
  </si>
  <si>
    <t>SERVICIO TELEFONICO CONVENCIONAL</t>
  </si>
  <si>
    <t>ARRENDAMIENTO DE EDIFICIOS Y LOCALES</t>
  </si>
  <si>
    <t>ARRENDAMIENTO DE FOTOCOPIADORAS</t>
  </si>
  <si>
    <t>PATENTES REGALIAS Y OTROS</t>
  </si>
  <si>
    <t>ASESORIAS ASOCIADAS A CONVENIOS TRATADOS O ACUERDOS</t>
  </si>
  <si>
    <t xml:space="preserve">AUDITORIAS EVALUACIONES DICTAMENES FISCALES Y DE </t>
  </si>
  <si>
    <t>OTROS SERVICIOS COMERCIALES</t>
  </si>
  <si>
    <t>IMPRESIÓN DE DOCUMENTOS OFICIALES PARA LA PRESTACION</t>
  </si>
  <si>
    <t>IMPRESIÓN Y ELABORACION DE MATERIAL INFORMATIVO DE</t>
  </si>
  <si>
    <t>SERVICIOS DE VIGILANCIA</t>
  </si>
  <si>
    <t>COMISIONES BANCARIAS</t>
  </si>
  <si>
    <t>SEGUROS DE BIENES PATRIMONIALES</t>
  </si>
  <si>
    <t xml:space="preserve">MANTENIMIENTO Y CONSERVACION DE INMUEBLES PARA </t>
  </si>
  <si>
    <t xml:space="preserve">INSTALACION REPARACION Y MANTENIMIENTO DE MOBILIARIO </t>
  </si>
  <si>
    <t>INSTALACION REPARACION Y MANTENIMIENTO DE EQUIPO DE TRANSPORTE</t>
  </si>
  <si>
    <t>REPARACION MANTENIMIENTO Y CONSERVACION DE EQUIPO</t>
  </si>
  <si>
    <t>SERVICIOS DE LIMPIEZAZ Y MANEJO DE DESECHOS</t>
  </si>
  <si>
    <t>SERVICIOS DE JARDINERIA Y FUMIGACION</t>
  </si>
  <si>
    <t>PASAJES AEREO NACIONALES</t>
  </si>
  <si>
    <t>PASAJES TERRESTRES NACIONALES</t>
  </si>
  <si>
    <t>VIATICOS NACIONALES</t>
  </si>
  <si>
    <t>CONGRESOS Y CONCENCIONES</t>
  </si>
  <si>
    <t>OTROS IMPUESTOS</t>
  </si>
  <si>
    <t>OTROS DERECHOS</t>
  </si>
  <si>
    <t>PENAS, MULTAS ACCESORIOS Y ACTUALIZACIONES</t>
  </si>
  <si>
    <t xml:space="preserve">MATERIALES Y UTILES PARA EL PROCESAMIENTO EN EQUIPO </t>
  </si>
  <si>
    <t>PRODUCTOS ALIMENTICIOS PARA EL PERSONAL EN LAS INSTALACIONES</t>
  </si>
  <si>
    <t>UTENSILIOS PARA EL SERVICIO DE ALIMENTACION</t>
  </si>
  <si>
    <t>MATERIALES COMPLEMENTARIOS</t>
  </si>
  <si>
    <t>COMBUSTIBLES LUBRICANTES Y ADITIVOS PARA VEHICULOS</t>
  </si>
  <si>
    <t>SERVICIO POSTAL</t>
  </si>
  <si>
    <t>SERVICIO DE VIGILANCIA</t>
  </si>
  <si>
    <t>FLETES Y MANIOBRAS</t>
  </si>
  <si>
    <t xml:space="preserve">INSTALACION REPARACION Y MANTENIIENTO DE EQUIPO DE </t>
  </si>
  <si>
    <t>DIFUSION DE MENSAJES SOBRE PROGRAMAS Y ACTIVIDADES</t>
  </si>
  <si>
    <t>PASAJES AEREOS NACIONALES</t>
  </si>
  <si>
    <t xml:space="preserve">PENAS </t>
  </si>
  <si>
    <t>AYUDAS SOCIALES A LA POBLACION INDIVIDUAL</t>
  </si>
  <si>
    <t>MOBILIARIO</t>
  </si>
  <si>
    <t>BIENES INFORMATICOS</t>
  </si>
  <si>
    <t>SUMAS IGUALES</t>
  </si>
  <si>
    <t>PARTIDA</t>
  </si>
  <si>
    <t>DENOMINACION</t>
  </si>
  <si>
    <t>COMISION EJECUTIVA DE ATENCION A VICTIMAS</t>
  </si>
  <si>
    <t>AMPLIACIONES Y REDUCCIONES PRESUPUESTALES DEL EJERCICIO 2022</t>
  </si>
  <si>
    <t>I.S.R. Personal de estructura 2015, 2016,2017,2018 y 2019</t>
  </si>
  <si>
    <t>I.S.R. Personal de contrato 2019 y 2020</t>
  </si>
  <si>
    <t>Diversas Retenciones</t>
  </si>
  <si>
    <t>SUMA</t>
  </si>
  <si>
    <t>CAPITULO 1000 SERVICIOS PERSONALES</t>
  </si>
  <si>
    <t>CAPITULO 2000 MATERIALES Y SUMINISTROS</t>
  </si>
  <si>
    <t>CAPITULO 3000 SERVICIOS GENERALES</t>
  </si>
  <si>
    <t xml:space="preserve">CAPITULO 4000 TRANSFERENCIAS, ASIGNACIONES, SUBSIDIOS Y OTRAS AYUDAS </t>
  </si>
  <si>
    <t>CAPITULO 5000 BIENES MUEBLES, INMUEBLES E INTANGIBLES</t>
  </si>
  <si>
    <t>AMPLIACION LIQUIDA</t>
  </si>
  <si>
    <t>SUMAS</t>
  </si>
  <si>
    <t>AMPLIACION LIQUIDA PROGRAMA SEIMUJER</t>
  </si>
  <si>
    <t>Los presentes estados contables se encuentran expresados en moneda nacional y han sido elaborados de conformidad con las disposiciones de la Ley de Contabilidad Gubernamental que entró en vigor el 1° de enero de 2008  y las reformas publicadas el 30 de enero de 2018, así como los documentos complementarios emitidos por el Consejo Nacional de Armonización Contable (CONAC), y las fechas expresadas en los mismos para presentar la armonización contable de los entes paraestatales.</t>
  </si>
  <si>
    <t>De esta manera, se informa y explica la respuesta del gobierno a las condiciones relacionadas con la información financiera de cada periodo de gestión, además de exponer aquellas particularidades que se deben atender.</t>
  </si>
  <si>
    <t>para cubrir los mismos.</t>
  </si>
  <si>
    <t>El   adeudo   corresponde  a  las  retenciones  que  por  pago  de sueldos y salarios con cargo al presupuesto de la CEEAV, correspondientes a los ejercicios 2016,2017,2018, 2019</t>
  </si>
  <si>
    <t>1100 REMUNERACION AL PERSONAL DE CARÁCTER PERMANENTE</t>
  </si>
  <si>
    <t>1400 SEGURIDAD SOCIAL</t>
  </si>
  <si>
    <t>1200 REMUNERACIONES AL PERSONAL DE CARÁCTER TRANSITORIO</t>
  </si>
  <si>
    <t>1500 OTRAS PRESTACIONES SOCIALES Y ECONOMICAS</t>
  </si>
  <si>
    <r>
      <t xml:space="preserve">Representa el monto de efectivo disponible propiedad de </t>
    </r>
    <r>
      <rPr>
        <b/>
        <sz val="10"/>
        <color rgb="FF000000"/>
        <rFont val="Arial"/>
        <family val="2"/>
      </rPr>
      <t>CEEAV</t>
    </r>
    <r>
      <rPr>
        <sz val="10"/>
        <color rgb="FF000000"/>
        <rFont val="Arial"/>
        <family val="2"/>
      </rPr>
      <t xml:space="preserve">, en instituciones bancarias, su importe se integra por los pagos de documentos de </t>
    </r>
  </si>
  <si>
    <t>BANCOS/DEPENDENCIAS Y OTROS</t>
  </si>
  <si>
    <t>en el  ejercicio 2022  se realizaron pagos por un monto de $ 33'887,247.90 (Treinta y tres millones ochocientos ochenta y siete mil doscientos cuarenta y siete pesos 90/100 M.N.)</t>
  </si>
  <si>
    <t>2022</t>
  </si>
  <si>
    <t>ISR personal de estructura 2023</t>
  </si>
  <si>
    <t>PARTICIPACIONES Y APORTACIONES</t>
  </si>
  <si>
    <t>El presupuesto de Egresos autorizado para el ejercicio 2023 fué por un monto de $ 62'366,367.00</t>
  </si>
  <si>
    <t>Se realiza un ajuste por depreciación del ejercicio 2022, adquirido en diciembre de 2022 y se depreció en este año, por $1,518.32</t>
  </si>
  <si>
    <t>Por acuerdo de la Junta de Gobierno, se solicito la aplicación de la depreciación y amortización de forma mensual.</t>
  </si>
  <si>
    <t>.</t>
  </si>
  <si>
    <t>ISR personal eventual 2023</t>
  </si>
  <si>
    <t>Código Nacional de Procedimientos Penales</t>
  </si>
  <si>
    <t>Ley de Atención a Víctimas para el Estado de Michoacán</t>
  </si>
  <si>
    <t>Ley de Atención a Víctimas para el Estado de Michoacán, reformada el 28 de septiembre de 2017</t>
  </si>
  <si>
    <t>Pacto Internacional de Derechos Civiles y Políticos (DOF 20/05/1981) 22/06/1981</t>
  </si>
  <si>
    <t>Segundo Protocolo Facultativo del Pacto Internacional de Derechos Civiles y Políticos Destinado a Abolir la Pena de Muerte (DOF 26/10/2007)</t>
  </si>
  <si>
    <t>El 9 de enero de 2013, se publicó en el Diario Oficial de la Federación, la Ley General de Víctimas (en adelante ley general) que dispone que " en el ámbito de sus competencias- las autoridades de todos los ámbitos de gobierno y de sus poderes constitucionales, así como a cualquier de sus oficinas, dependencias, organismos o instituciones publicas o privadas que velen por la protección de víctimas, a proporcionar ayuda o reparación integral. Esta misma ley dispone que en los Estados de la Federación y el Distrito Federal, (actualmente denominada Ciudad de México), se integren y funciones Comisiones de Víctimas, a las que corresponderá atenderlas, en el ámbito de su competencia espacial y material.</t>
  </si>
  <si>
    <t>Servir a las víctimas de delitos o de violaciones a derechos humanos en el Estado de Michoacán, para que tengan garantizado el ejercicio pleno de sus derechos a la ayuda inmediata, asistencia, atención integral y asesoría jurídica, así como para que el daño sufrido les sea reparado.</t>
  </si>
  <si>
    <t>3.3 DISMINUCION DE INVENTARIOS</t>
  </si>
  <si>
    <t>Se autorizo reestructuración de la Comisión en este ejercicio quedando el organigrama autorizado de la siguiente forma:</t>
  </si>
  <si>
    <t>Las unidades administrativas de cada ejecutor del gasto, tienen la responsabilidad de planear, programar, presupuestar, en su caso establecer medidas para la administración interna, control y evaluación de sus actividades que generen gasto público, también son responsables de programar, presupuestar, administrar y evaluar los recursos humanos, materiales y financieros que se asignan a los ejecutores del gasto, así como coordinar la rendición de cuentas que compete a cada uno de ellos.</t>
  </si>
  <si>
    <t>Se firmo convenio para operar en manera conjunta con SEIMUJER el Programa para Mejorar la Calidad de Vida de Victimas Indirectas de Feminicidio por $3,000,000.00</t>
  </si>
  <si>
    <t>Se tendra participación en el programa FORTAPAZ por $7,500,000.00 para mujeres egresadas de refugios.</t>
  </si>
  <si>
    <t>FORTAPAZ</t>
  </si>
  <si>
    <t>Ingresos Estatales 09 Fondo General de Participaciones</t>
  </si>
  <si>
    <t>Ingresos Estatales 02 Ingresos de Fuentes Locales</t>
  </si>
  <si>
    <t>Ingresos Federales CONAVIM ZZ AVGM/MICH/AC01/CEAV/021</t>
  </si>
  <si>
    <t xml:space="preserve">    Servicios Personales 09</t>
  </si>
  <si>
    <t xml:space="preserve">    Materiales y Suministros 09</t>
  </si>
  <si>
    <t xml:space="preserve">    Servicios Generales 09</t>
  </si>
  <si>
    <t xml:space="preserve">    Subsidios y otras Ayudas 09</t>
  </si>
  <si>
    <t xml:space="preserve">    Materiales y Suministros 02</t>
  </si>
  <si>
    <t xml:space="preserve">    Servicios Generales 02</t>
  </si>
  <si>
    <t xml:space="preserve">    Subsidios y otras Ayudas 02</t>
  </si>
  <si>
    <t xml:space="preserve">    ZZ Conavim Servicios Generales AVGM/MICH/AC01/CEAV/021</t>
  </si>
  <si>
    <t xml:space="preserve">    Apoyos FORTAPAZ</t>
  </si>
  <si>
    <t>BANCO DEL BAJÍO, S.A. FF ZZ</t>
  </si>
  <si>
    <t>BANCO DEL BAJÍO, S.A. FF PZ</t>
  </si>
  <si>
    <t>Se tuvo ampliación liquida por $6,866,628.00 para pago de cumplimiento de obligaciones fiscales.</t>
  </si>
  <si>
    <t>Saldo de cuentas por cobrar DEPPS 2023</t>
  </si>
  <si>
    <t>Activos Intangibles</t>
  </si>
  <si>
    <t>Amortización acumulada al 31 de diciembre de 2023</t>
  </si>
  <si>
    <t>Este ente cuenta con un Fideicomiso público establecido en su normatividad para reparar el daño de las víctimas, se creo el Comité Técnico y Presenta sus Estados Financieros de forma independiente, y tendría un presupuesto aprobado de $ 2'953,657.00 que será utilizado para el manejo de la cuenta (gastos administrativos bancarios ) y entrega de ayudas inmediatas, así como reparaciones integrales que apliquen. De Igual manera recibió las ampliaciones por un monto de $2,475,000.00 para operar el Programa para Mejorar la Calidad de Vida de Victimas Indirectas de Feminicidio en fomra conjunta con SEIMUJER y por un monto de $6,500,000.00 para cumplir con la recomendación 42VG/2020 emitida por la Comisión Nacional de los Derechos Humanos para atender violaciones graves cometidas contra pobladores de la comunidad de Arantepacua, ambas contempladas anteriormente en el punto de panorama economico y financiero.</t>
  </si>
  <si>
    <t>Se tuvo ampliación liquida por $6,500,000.00 para dar cumplimiento a la recomendación 42VG/2020 emitida por la Comisión Nacional de los Derechos Humanos para atender violaciones graves cometidas contra pobladores de la comunidad de Arantepacua. La cuál aún esta pendiente de depositar por parte de la SFA.</t>
  </si>
  <si>
    <t>Se firmo convenio con CONAVIM para ampliación líquida del presupuesto por $ 1'900,000.00 y  ampliaciones por un total de $50,922.96 por concepto de intereses generados en cuenta, de los cuales aun estan pendientes de depositar a la CEEAV $2,534.79 correspondientes a los intereses de noviembre.</t>
  </si>
  <si>
    <t>AL 31 DE  DICIEMBRE DE 2023</t>
  </si>
  <si>
    <t>Debido a la conciliación de cifras con la Secretaria de Finanzas y Administración y la Direccción de Recursos Humanos de la Secretaría de Finanzas se realizaron ajustes dentro del capitulo 1000 para estar en condiciones de conciliar las cifras presupuestales, señalando que existieron errores involuntarios por parte de la Dirección de Recursos Humanos en el ejercicio del presupuesto.</t>
  </si>
  <si>
    <t>Las presentes notas son parte de los Estados Financieros de la Comisión Ejecutiva Estatal de Atención a Víctimas con información relativa al 31 de diciembre de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</si>
</sst>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4" formatCode="_-&quot;$&quot;* #,##0.00_-;\-&quot;$&quot;* #,##0.00_-;_-&quot;$&quot;* &quot;-&quot;??_-;_-@_-"/>
    <numFmt numFmtId="43" formatCode="_-* #,##0.00_-;\-* #,##0.00_-;_-* &quot;-&quot;??_-;_-@_-"/>
    <numFmt numFmtId="164" formatCode="&quot;$&quot;\ #,###,###.00"/>
    <numFmt numFmtId="165" formatCode="_(&quot;$&quot;* #,##0.00_);_(&quot;$&quot;* \(#,##0.00\);_(&quot;$&quot;* &quot;-&quot;??_);_(@_)"/>
  </numFmts>
  <fonts count="38" x14ac:knownFonts="1">
    <font>
      <sz val="11"/>
      <color theme="1"/>
      <name val="Calibri"/>
      <family val="2"/>
      <scheme val="minor"/>
    </font>
    <font>
      <sz val="11"/>
      <color theme="1"/>
      <name val="Calibri"/>
      <family val="2"/>
      <scheme val="minor"/>
    </font>
    <font>
      <b/>
      <sz val="10"/>
      <color rgb="FF000000"/>
      <name val="Arial"/>
      <family val="2"/>
    </font>
    <font>
      <sz val="10"/>
      <color rgb="FF000000"/>
      <name val="Arial"/>
      <family val="2"/>
    </font>
    <font>
      <b/>
      <sz val="9"/>
      <color rgb="FF000000"/>
      <name val="Arial"/>
      <family val="2"/>
    </font>
    <font>
      <sz val="9"/>
      <color rgb="FF000000"/>
      <name val="Arial"/>
      <family val="2"/>
    </font>
    <font>
      <sz val="8"/>
      <color rgb="FF000000"/>
      <name val="Arial"/>
      <family val="2"/>
    </font>
    <font>
      <sz val="8"/>
      <name val="Arial"/>
      <family val="2"/>
    </font>
    <font>
      <i/>
      <sz val="8"/>
      <name val="Arial"/>
      <family val="2"/>
    </font>
    <font>
      <i/>
      <sz val="8"/>
      <color rgb="FF000000"/>
      <name val="Arial"/>
      <family val="2"/>
    </font>
    <font>
      <i/>
      <sz val="9"/>
      <name val="Arial"/>
      <family val="2"/>
    </font>
    <font>
      <i/>
      <sz val="9"/>
      <color rgb="FF000000"/>
      <name val="Arial"/>
      <family val="2"/>
    </font>
    <font>
      <b/>
      <sz val="9"/>
      <name val="Arial"/>
      <family val="2"/>
    </font>
    <font>
      <b/>
      <sz val="7"/>
      <name val="Times New Roman"/>
      <family val="1"/>
    </font>
    <font>
      <sz val="9"/>
      <color rgb="FF000000"/>
      <name val="Symbol"/>
      <family val="1"/>
      <charset val="2"/>
    </font>
    <font>
      <b/>
      <i/>
      <sz val="8"/>
      <color rgb="FF000000"/>
      <name val="Arial"/>
      <family val="2"/>
    </font>
    <font>
      <b/>
      <i/>
      <sz val="8"/>
      <name val="Arial"/>
      <family val="2"/>
    </font>
    <font>
      <sz val="9"/>
      <name val="Arial"/>
      <family val="2"/>
    </font>
    <font>
      <b/>
      <sz val="8"/>
      <name val="Arial"/>
      <family val="2"/>
    </font>
    <font>
      <b/>
      <sz val="7"/>
      <name val="Arial"/>
      <family val="2"/>
    </font>
    <font>
      <b/>
      <sz val="8"/>
      <color rgb="FF000000"/>
      <name val="Arial"/>
      <family val="2"/>
    </font>
    <font>
      <b/>
      <sz val="6"/>
      <name val="Arial"/>
      <family val="2"/>
    </font>
    <font>
      <b/>
      <sz val="11"/>
      <color theme="1"/>
      <name val="Calibri"/>
      <family val="2"/>
      <scheme val="minor"/>
    </font>
    <font>
      <sz val="9"/>
      <color theme="0"/>
      <name val="Arial"/>
      <family val="2"/>
    </font>
    <font>
      <i/>
      <sz val="8"/>
      <color theme="0"/>
      <name val="Arial"/>
      <family val="2"/>
    </font>
    <font>
      <b/>
      <sz val="6"/>
      <color theme="1"/>
      <name val="Arial"/>
      <family val="2"/>
    </font>
    <font>
      <b/>
      <sz val="12"/>
      <color theme="1"/>
      <name val="Calibri"/>
      <family val="2"/>
      <scheme val="minor"/>
    </font>
    <font>
      <sz val="10"/>
      <name val="Arial"/>
      <family val="2"/>
    </font>
    <font>
      <i/>
      <sz val="10"/>
      <color rgb="FF000000"/>
      <name val="Arial"/>
      <family val="2"/>
    </font>
    <font>
      <b/>
      <sz val="10"/>
      <name val="Arial"/>
      <family val="2"/>
    </font>
    <font>
      <sz val="9"/>
      <color theme="1"/>
      <name val="Calibri"/>
      <family val="2"/>
      <scheme val="minor"/>
    </font>
    <font>
      <sz val="9"/>
      <color theme="1"/>
      <name val="Arial"/>
      <family val="2"/>
    </font>
    <font>
      <b/>
      <sz val="8"/>
      <color theme="1"/>
      <name val="Calibri"/>
      <family val="2"/>
      <scheme val="minor"/>
    </font>
    <font>
      <sz val="7"/>
      <name val="Arial"/>
      <family val="2"/>
    </font>
    <font>
      <sz val="8"/>
      <color theme="1"/>
      <name val="Calibri"/>
      <family val="2"/>
      <scheme val="minor"/>
    </font>
    <font>
      <b/>
      <sz val="7"/>
      <color theme="1"/>
      <name val="Calibri"/>
      <family val="2"/>
      <scheme val="minor"/>
    </font>
    <font>
      <b/>
      <sz val="7"/>
      <color theme="1"/>
      <name val="Arial"/>
      <family val="2"/>
    </font>
    <font>
      <sz val="7"/>
      <color theme="1"/>
      <name val="Arial"/>
      <family val="2"/>
    </font>
  </fonts>
  <fills count="3">
    <fill>
      <patternFill patternType="none"/>
    </fill>
    <fill>
      <patternFill patternType="gray125"/>
    </fill>
    <fill>
      <patternFill patternType="solid">
        <fgColor rgb="FFFFFFFF"/>
        <bgColor rgb="FF000000"/>
      </patternFill>
    </fill>
  </fills>
  <borders count="1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4">
    <xf numFmtId="0" fontId="0"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cellStyleXfs>
  <cellXfs count="351">
    <xf numFmtId="0" fontId="0" fillId="0" borderId="0" xfId="0"/>
    <xf numFmtId="0" fontId="3" fillId="0" borderId="0" xfId="0" applyFont="1" applyAlignment="1">
      <alignment horizontal="left" vertical="top"/>
    </xf>
    <xf numFmtId="0" fontId="4" fillId="0" borderId="0" xfId="0" applyFont="1" applyAlignment="1">
      <alignment horizontal="center"/>
    </xf>
    <xf numFmtId="0" fontId="5" fillId="0" borderId="0" xfId="0" applyFont="1" applyAlignment="1">
      <alignment horizontal="left" vertical="top"/>
    </xf>
    <xf numFmtId="0" fontId="6" fillId="0" borderId="0" xfId="0" applyFont="1" applyAlignment="1">
      <alignment horizontal="left" vertical="top"/>
    </xf>
    <xf numFmtId="0" fontId="8" fillId="0" borderId="0" xfId="0" applyFont="1" applyAlignment="1">
      <alignment horizontal="justify" vertical="justify" wrapText="1"/>
    </xf>
    <xf numFmtId="0" fontId="8" fillId="0" borderId="0" xfId="0" applyFont="1" applyAlignment="1">
      <alignment horizontal="left" vertical="top"/>
    </xf>
    <xf numFmtId="0" fontId="9" fillId="0" borderId="0" xfId="0" applyFont="1" applyAlignment="1">
      <alignment horizontal="left" vertical="top"/>
    </xf>
    <xf numFmtId="0" fontId="10" fillId="0" borderId="0" xfId="0" applyFont="1" applyAlignment="1">
      <alignment horizontal="left" vertical="top"/>
    </xf>
    <xf numFmtId="0" fontId="11" fillId="0" borderId="0" xfId="0" applyFont="1" applyAlignment="1">
      <alignment horizontal="left" vertical="top"/>
    </xf>
    <xf numFmtId="0" fontId="12" fillId="0" borderId="0" xfId="0" applyFont="1" applyAlignment="1">
      <alignment horizontal="center" vertical="top"/>
    </xf>
    <xf numFmtId="0" fontId="12" fillId="0" borderId="0" xfId="0" applyFont="1" applyAlignment="1">
      <alignment vertical="top"/>
    </xf>
    <xf numFmtId="0" fontId="12" fillId="0" borderId="0" xfId="0" applyFont="1" applyAlignment="1">
      <alignment horizontal="left" vertical="top"/>
    </xf>
    <xf numFmtId="0" fontId="14" fillId="0" borderId="0" xfId="0" applyFont="1" applyAlignment="1">
      <alignment horizontal="center"/>
    </xf>
    <xf numFmtId="0" fontId="5" fillId="0" borderId="0" xfId="0" applyFont="1"/>
    <xf numFmtId="0" fontId="5" fillId="0" borderId="0" xfId="0" applyFont="1" applyAlignment="1">
      <alignment vertical="top" wrapText="1"/>
    </xf>
    <xf numFmtId="165" fontId="4" fillId="0" borderId="0" xfId="2" applyNumberFormat="1" applyFont="1" applyFill="1" applyBorder="1" applyAlignment="1">
      <alignment horizontal="right"/>
    </xf>
    <xf numFmtId="0" fontId="4" fillId="0" borderId="0" xfId="0" applyFont="1"/>
    <xf numFmtId="0" fontId="5" fillId="0" borderId="0" xfId="0" applyFont="1" applyAlignment="1">
      <alignment vertical="top"/>
    </xf>
    <xf numFmtId="0" fontId="8" fillId="0" borderId="0" xfId="0" applyFont="1" applyAlignment="1">
      <alignment vertical="top" wrapText="1"/>
    </xf>
    <xf numFmtId="0" fontId="17" fillId="0" borderId="0" xfId="0" applyFont="1" applyAlignment="1">
      <alignment vertical="top" wrapText="1"/>
    </xf>
    <xf numFmtId="0" fontId="12" fillId="0" borderId="1" xfId="0" applyFont="1" applyBorder="1" applyAlignment="1">
      <alignment horizontal="center" vertical="top" wrapText="1"/>
    </xf>
    <xf numFmtId="10" fontId="17" fillId="0" borderId="1" xfId="3" applyNumberFormat="1" applyFont="1" applyFill="1" applyBorder="1" applyAlignment="1">
      <alignment horizontal="center" vertical="top" wrapText="1"/>
    </xf>
    <xf numFmtId="0" fontId="12" fillId="0" borderId="0" xfId="0" applyFont="1" applyAlignment="1">
      <alignment horizontal="center" vertical="top" wrapText="1"/>
    </xf>
    <xf numFmtId="43" fontId="4" fillId="0" borderId="0" xfId="0" applyNumberFormat="1" applyFont="1" applyAlignment="1">
      <alignment horizontal="center" vertical="top"/>
    </xf>
    <xf numFmtId="0" fontId="4" fillId="0" borderId="0" xfId="0" applyFont="1" applyAlignment="1">
      <alignment horizontal="center" vertical="top"/>
    </xf>
    <xf numFmtId="10" fontId="4" fillId="0" borderId="0" xfId="0" applyNumberFormat="1" applyFont="1" applyAlignment="1">
      <alignment horizontal="left" vertical="top"/>
    </xf>
    <xf numFmtId="0" fontId="17" fillId="0" borderId="0" xfId="0" applyFont="1" applyAlignment="1">
      <alignment horizontal="left" vertical="top"/>
    </xf>
    <xf numFmtId="9" fontId="12" fillId="0" borderId="5" xfId="3" applyFont="1" applyFill="1" applyBorder="1" applyAlignment="1">
      <alignment horizontal="center" vertical="top"/>
    </xf>
    <xf numFmtId="0" fontId="17" fillId="0" borderId="6" xfId="0" applyFont="1" applyBorder="1" applyAlignment="1">
      <alignment horizontal="left" vertical="top"/>
    </xf>
    <xf numFmtId="0" fontId="17" fillId="0" borderId="7" xfId="0" applyFont="1" applyBorder="1" applyAlignment="1">
      <alignment horizontal="left" vertical="top"/>
    </xf>
    <xf numFmtId="0" fontId="17" fillId="0" borderId="5" xfId="0" applyFont="1" applyBorder="1" applyAlignment="1">
      <alignment horizontal="left" vertical="top"/>
    </xf>
    <xf numFmtId="0" fontId="17" fillId="0" borderId="8" xfId="0" applyFont="1" applyBorder="1" applyAlignment="1">
      <alignment horizontal="left" vertical="top"/>
    </xf>
    <xf numFmtId="0" fontId="17" fillId="0" borderId="9" xfId="0" applyFont="1" applyBorder="1" applyAlignment="1">
      <alignment horizontal="left" vertical="top"/>
    </xf>
    <xf numFmtId="0" fontId="17" fillId="0" borderId="10" xfId="0" applyFont="1" applyBorder="1" applyAlignment="1">
      <alignment horizontal="left" vertical="top"/>
    </xf>
    <xf numFmtId="10" fontId="17" fillId="0" borderId="1" xfId="3" applyNumberFormat="1" applyFont="1" applyFill="1" applyBorder="1" applyAlignment="1">
      <alignment horizontal="center" vertical="top"/>
    </xf>
    <xf numFmtId="165" fontId="12" fillId="0" borderId="0" xfId="0" applyNumberFormat="1" applyFont="1" applyAlignment="1">
      <alignment horizontal="center" vertical="top"/>
    </xf>
    <xf numFmtId="10" fontId="12" fillId="0" borderId="0" xfId="0" applyNumberFormat="1" applyFont="1" applyAlignment="1">
      <alignment horizontal="left" vertical="top"/>
    </xf>
    <xf numFmtId="49" fontId="12" fillId="0" borderId="0" xfId="0" applyNumberFormat="1" applyFont="1" applyAlignment="1">
      <alignment vertical="top"/>
    </xf>
    <xf numFmtId="0" fontId="7" fillId="0" borderId="1" xfId="0" applyFont="1" applyBorder="1" applyAlignment="1">
      <alignment horizontal="center" vertical="center"/>
    </xf>
    <xf numFmtId="0" fontId="17" fillId="0" borderId="1" xfId="0" applyFont="1" applyBorder="1" applyAlignment="1">
      <alignment horizontal="center" vertical="top"/>
    </xf>
    <xf numFmtId="43" fontId="17" fillId="0" borderId="0" xfId="0" applyNumberFormat="1" applyFont="1" applyAlignment="1">
      <alignment horizontal="left" vertical="top"/>
    </xf>
    <xf numFmtId="165" fontId="4" fillId="0" borderId="0" xfId="2" applyNumberFormat="1" applyFont="1" applyFill="1" applyBorder="1" applyAlignment="1">
      <alignment horizontal="center"/>
    </xf>
    <xf numFmtId="0" fontId="5" fillId="0" borderId="0" xfId="0" applyFont="1" applyAlignment="1">
      <alignment horizontal="left"/>
    </xf>
    <xf numFmtId="0" fontId="4" fillId="0" borderId="0" xfId="0" applyFont="1" applyAlignment="1">
      <alignment horizontal="left"/>
    </xf>
    <xf numFmtId="0" fontId="17" fillId="0" borderId="0" xfId="0" applyFont="1" applyAlignment="1">
      <alignment horizontal="justify" vertical="justify" wrapText="1"/>
    </xf>
    <xf numFmtId="9" fontId="17" fillId="0" borderId="1" xfId="3" applyFont="1" applyFill="1" applyBorder="1" applyAlignment="1">
      <alignment horizontal="center" vertical="justify" wrapText="1"/>
    </xf>
    <xf numFmtId="10" fontId="17" fillId="0" borderId="1" xfId="3" applyNumberFormat="1" applyFont="1" applyFill="1" applyBorder="1" applyAlignment="1">
      <alignment horizontal="center" vertical="justify" wrapText="1"/>
    </xf>
    <xf numFmtId="9" fontId="17" fillId="0" borderId="1" xfId="0" applyNumberFormat="1" applyFont="1" applyBorder="1" applyAlignment="1">
      <alignment horizontal="center" vertical="justify" wrapText="1"/>
    </xf>
    <xf numFmtId="0" fontId="17" fillId="0" borderId="0" xfId="0" applyFont="1" applyAlignment="1">
      <alignment horizontal="center" vertical="justify" wrapText="1"/>
    </xf>
    <xf numFmtId="43" fontId="12" fillId="0" borderId="0" xfId="0" applyNumberFormat="1" applyFont="1" applyAlignment="1">
      <alignment horizontal="center" vertical="justify" wrapText="1"/>
    </xf>
    <xf numFmtId="0" fontId="12" fillId="0" borderId="0" xfId="0" applyFont="1" applyAlignment="1">
      <alignment horizontal="center" vertical="justify" wrapText="1"/>
    </xf>
    <xf numFmtId="9" fontId="17" fillId="0" borderId="0" xfId="0" applyNumberFormat="1" applyFont="1" applyAlignment="1">
      <alignment horizontal="center" vertical="justify" wrapText="1"/>
    </xf>
    <xf numFmtId="0" fontId="4" fillId="0" borderId="1" xfId="0" applyFont="1" applyBorder="1" applyAlignment="1">
      <alignment horizontal="center"/>
    </xf>
    <xf numFmtId="10" fontId="5" fillId="0" borderId="1" xfId="3" applyNumberFormat="1" applyFont="1" applyFill="1" applyBorder="1" applyAlignment="1">
      <alignment horizontal="center" vertical="justify" wrapText="1"/>
    </xf>
    <xf numFmtId="0" fontId="5" fillId="0" borderId="0" xfId="0" applyFont="1" applyAlignment="1">
      <alignment vertical="justify" wrapText="1"/>
    </xf>
    <xf numFmtId="0" fontId="5" fillId="0" borderId="0" xfId="0" applyFont="1" applyAlignment="1">
      <alignment horizontal="justify" vertical="justify" wrapText="1"/>
    </xf>
    <xf numFmtId="0" fontId="16" fillId="0" borderId="0" xfId="0" applyFont="1" applyAlignment="1">
      <alignment vertical="top" wrapText="1"/>
    </xf>
    <xf numFmtId="0" fontId="8" fillId="0" borderId="0" xfId="0" applyFont="1" applyAlignment="1">
      <alignment vertical="justify" wrapText="1"/>
    </xf>
    <xf numFmtId="0" fontId="20" fillId="0" borderId="0" xfId="0" applyFont="1" applyAlignment="1">
      <alignment horizontal="left" vertical="top"/>
    </xf>
    <xf numFmtId="0" fontId="8" fillId="0" borderId="0" xfId="0" applyFont="1" applyAlignment="1">
      <alignment vertical="top"/>
    </xf>
    <xf numFmtId="0" fontId="18" fillId="0" borderId="0" xfId="0" applyFont="1" applyAlignment="1">
      <alignment vertical="top"/>
    </xf>
    <xf numFmtId="0" fontId="8" fillId="0" borderId="0" xfId="0" applyFont="1" applyAlignment="1">
      <alignment horizontal="center" vertical="top" wrapText="1"/>
    </xf>
    <xf numFmtId="0" fontId="15" fillId="0" borderId="0" xfId="0" applyFont="1" applyAlignment="1">
      <alignment horizontal="left" vertical="top"/>
    </xf>
    <xf numFmtId="0" fontId="9" fillId="0" borderId="0" xfId="0" applyFont="1" applyAlignment="1">
      <alignment vertical="justify" wrapText="1"/>
    </xf>
    <xf numFmtId="0" fontId="17" fillId="0" borderId="0" xfId="0" applyFont="1" applyAlignment="1">
      <alignment vertical="top"/>
    </xf>
    <xf numFmtId="0" fontId="16" fillId="0" borderId="0" xfId="0" applyFont="1" applyAlignment="1">
      <alignment vertical="top"/>
    </xf>
    <xf numFmtId="0" fontId="9" fillId="0" borderId="0" xfId="0" applyFont="1" applyAlignment="1">
      <alignment vertical="top" wrapText="1"/>
    </xf>
    <xf numFmtId="0" fontId="20" fillId="0" borderId="0" xfId="0" applyFont="1" applyAlignment="1">
      <alignment vertical="top"/>
    </xf>
    <xf numFmtId="0" fontId="9" fillId="0" borderId="0" xfId="0" applyFont="1" applyAlignment="1">
      <alignment vertical="top"/>
    </xf>
    <xf numFmtId="0" fontId="4" fillId="0" borderId="0" xfId="2" applyNumberFormat="1" applyFont="1" applyFill="1" applyBorder="1" applyAlignment="1"/>
    <xf numFmtId="0" fontId="4" fillId="0" borderId="0" xfId="0" applyFont="1" applyAlignment="1">
      <alignment horizontal="left" vertical="top"/>
    </xf>
    <xf numFmtId="0" fontId="5" fillId="0" borderId="0" xfId="0" applyFont="1" applyAlignment="1">
      <alignment horizontal="right"/>
    </xf>
    <xf numFmtId="0" fontId="5" fillId="0" borderId="0" xfId="0" applyFont="1" applyAlignment="1">
      <alignment horizontal="left" vertical="top" wrapText="1"/>
    </xf>
    <xf numFmtId="0" fontId="6" fillId="0" borderId="0" xfId="0" applyFont="1" applyAlignment="1">
      <alignment vertical="justify" wrapText="1"/>
    </xf>
    <xf numFmtId="0" fontId="12" fillId="0" borderId="0" xfId="0" applyFont="1" applyAlignment="1">
      <alignment horizontal="left"/>
    </xf>
    <xf numFmtId="0" fontId="16" fillId="0" borderId="0" xfId="0" applyFont="1" applyAlignment="1">
      <alignment horizontal="justify" vertical="justify"/>
    </xf>
    <xf numFmtId="0" fontId="9" fillId="0" borderId="0" xfId="0" applyFont="1" applyAlignment="1">
      <alignment horizontal="justify" vertical="justify"/>
    </xf>
    <xf numFmtId="0" fontId="12" fillId="0" borderId="0" xfId="0" applyFont="1" applyAlignment="1">
      <alignment horizontal="left" vertical="top" wrapText="1"/>
    </xf>
    <xf numFmtId="164" fontId="5" fillId="0" borderId="0" xfId="0" applyNumberFormat="1" applyFont="1"/>
    <xf numFmtId="0" fontId="12" fillId="0" borderId="0" xfId="0" applyFont="1" applyAlignment="1">
      <alignment horizontal="justify" vertical="justify" wrapText="1"/>
    </xf>
    <xf numFmtId="0" fontId="17" fillId="0" borderId="0" xfId="0" applyFont="1" applyAlignment="1">
      <alignment vertical="justify" wrapText="1"/>
    </xf>
    <xf numFmtId="43" fontId="17" fillId="0" borderId="0" xfId="1" applyFont="1" applyFill="1" applyBorder="1" applyAlignment="1">
      <alignment vertical="justify" wrapText="1"/>
    </xf>
    <xf numFmtId="0" fontId="8" fillId="2" borderId="0" xfId="0" applyFont="1" applyFill="1" applyAlignment="1">
      <alignment vertical="justify"/>
    </xf>
    <xf numFmtId="0" fontId="5" fillId="0" borderId="9" xfId="0" applyFont="1" applyBorder="1" applyAlignment="1">
      <alignment horizontal="left" vertical="top"/>
    </xf>
    <xf numFmtId="0" fontId="4" fillId="0" borderId="0" xfId="0" applyFont="1" applyAlignment="1">
      <alignment horizontal="right"/>
    </xf>
    <xf numFmtId="43" fontId="0" fillId="0" borderId="0" xfId="1" applyFont="1"/>
    <xf numFmtId="43" fontId="17" fillId="0" borderId="0" xfId="1" applyFont="1" applyFill="1" applyBorder="1" applyAlignment="1">
      <alignment horizontal="left" vertical="top"/>
    </xf>
    <xf numFmtId="43" fontId="17" fillId="0" borderId="0" xfId="1" applyFont="1" applyFill="1" applyBorder="1" applyAlignment="1">
      <alignment horizontal="justify" vertical="justify" wrapText="1"/>
    </xf>
    <xf numFmtId="43" fontId="23" fillId="0" borderId="0" xfId="1" applyFont="1" applyFill="1" applyBorder="1" applyAlignment="1">
      <alignment horizontal="left" vertical="top"/>
    </xf>
    <xf numFmtId="43" fontId="23" fillId="0" borderId="0" xfId="0" applyNumberFormat="1" applyFont="1" applyAlignment="1">
      <alignment horizontal="left" vertical="top"/>
    </xf>
    <xf numFmtId="44" fontId="23" fillId="0" borderId="0" xfId="0" applyNumberFormat="1" applyFont="1" applyAlignment="1">
      <alignment horizontal="left" vertical="top"/>
    </xf>
    <xf numFmtId="43" fontId="24" fillId="0" borderId="0" xfId="0" applyNumberFormat="1" applyFont="1" applyAlignment="1">
      <alignment horizontal="left" vertical="top"/>
    </xf>
    <xf numFmtId="0" fontId="21" fillId="0" borderId="0" xfId="0" applyFont="1" applyAlignment="1">
      <alignment horizontal="center" vertical="center" wrapText="1"/>
    </xf>
    <xf numFmtId="0" fontId="25" fillId="0" borderId="0" xfId="0" applyFont="1" applyAlignment="1">
      <alignment horizontal="center" vertical="center" wrapText="1"/>
    </xf>
    <xf numFmtId="10" fontId="4" fillId="0" borderId="1" xfId="0" applyNumberFormat="1" applyFont="1" applyBorder="1" applyAlignment="1">
      <alignment horizontal="center" vertical="top"/>
    </xf>
    <xf numFmtId="43" fontId="0" fillId="0" borderId="1" xfId="1" applyFont="1" applyBorder="1"/>
    <xf numFmtId="43" fontId="17" fillId="0" borderId="0" xfId="1" applyFont="1" applyFill="1" applyBorder="1" applyAlignment="1">
      <alignment horizontal="right" vertical="justify" wrapText="1"/>
    </xf>
    <xf numFmtId="43" fontId="17" fillId="0" borderId="0" xfId="0" applyNumberFormat="1" applyFont="1" applyAlignment="1">
      <alignment horizontal="justify" vertical="justify" wrapText="1"/>
    </xf>
    <xf numFmtId="0" fontId="0" fillId="0" borderId="0" xfId="0" applyAlignment="1">
      <alignment horizontal="center"/>
    </xf>
    <xf numFmtId="0" fontId="0" fillId="0" borderId="1" xfId="0" applyBorder="1" applyAlignment="1">
      <alignment horizontal="center"/>
    </xf>
    <xf numFmtId="43" fontId="0" fillId="0" borderId="1" xfId="1" applyFont="1" applyBorder="1" applyAlignment="1">
      <alignment horizontal="center"/>
    </xf>
    <xf numFmtId="0" fontId="0" fillId="0" borderId="1" xfId="0" applyBorder="1"/>
    <xf numFmtId="0" fontId="22" fillId="0" borderId="1" xfId="0" applyFont="1" applyBorder="1" applyAlignment="1">
      <alignment horizontal="center"/>
    </xf>
    <xf numFmtId="44" fontId="22" fillId="0" borderId="1" xfId="2" applyFont="1" applyBorder="1"/>
    <xf numFmtId="44" fontId="17" fillId="0" borderId="0" xfId="0" applyNumberFormat="1" applyFont="1" applyAlignment="1">
      <alignment horizontal="justify" vertical="justify" wrapText="1"/>
    </xf>
    <xf numFmtId="44" fontId="8" fillId="0" borderId="0" xfId="0" applyNumberFormat="1" applyFont="1" applyAlignment="1">
      <alignment vertical="justify" wrapText="1"/>
    </xf>
    <xf numFmtId="43" fontId="17" fillId="0" borderId="0" xfId="0" applyNumberFormat="1" applyFont="1" applyAlignment="1">
      <alignment vertical="justify" wrapText="1"/>
    </xf>
    <xf numFmtId="43" fontId="6" fillId="0" borderId="0" xfId="0" applyNumberFormat="1" applyFont="1" applyAlignment="1">
      <alignment horizontal="left" vertical="top"/>
    </xf>
    <xf numFmtId="43" fontId="5" fillId="0" borderId="0" xfId="0" applyNumberFormat="1" applyFont="1" applyAlignment="1">
      <alignment horizontal="left" vertical="top"/>
    </xf>
    <xf numFmtId="43" fontId="22" fillId="0" borderId="1" xfId="1" applyFont="1" applyBorder="1"/>
    <xf numFmtId="43" fontId="0" fillId="0" borderId="0" xfId="0" applyNumberFormat="1"/>
    <xf numFmtId="44" fontId="0" fillId="0" borderId="1" xfId="2" applyFont="1" applyBorder="1"/>
    <xf numFmtId="43" fontId="5" fillId="0" borderId="0" xfId="1" applyFont="1" applyFill="1" applyBorder="1" applyAlignment="1">
      <alignment horizontal="left" vertical="top"/>
    </xf>
    <xf numFmtId="44" fontId="9" fillId="0" borderId="0" xfId="0" applyNumberFormat="1" applyFont="1" applyAlignment="1">
      <alignment horizontal="left" vertical="top"/>
    </xf>
    <xf numFmtId="43" fontId="9" fillId="0" borderId="0" xfId="1" applyFont="1" applyFill="1" applyBorder="1" applyAlignment="1">
      <alignment horizontal="left" vertical="top"/>
    </xf>
    <xf numFmtId="43" fontId="9" fillId="0" borderId="0" xfId="0" applyNumberFormat="1" applyFont="1" applyAlignment="1">
      <alignment horizontal="left" vertical="top"/>
    </xf>
    <xf numFmtId="10" fontId="12" fillId="0" borderId="1" xfId="0" applyNumberFormat="1" applyFont="1" applyBorder="1" applyAlignment="1">
      <alignment horizontal="center" vertical="top"/>
    </xf>
    <xf numFmtId="0" fontId="27" fillId="0" borderId="0" xfId="0" applyFont="1" applyAlignment="1">
      <alignment horizontal="left" vertical="top"/>
    </xf>
    <xf numFmtId="0" fontId="3" fillId="0" borderId="0" xfId="0" applyFont="1"/>
    <xf numFmtId="0" fontId="28" fillId="0" borderId="0" xfId="0" applyFont="1" applyAlignment="1">
      <alignment horizontal="left" vertical="top"/>
    </xf>
    <xf numFmtId="0" fontId="3" fillId="0" borderId="0" xfId="0" applyFont="1" applyAlignment="1">
      <alignment vertical="top"/>
    </xf>
    <xf numFmtId="0" fontId="29" fillId="0" borderId="0" xfId="0" applyFont="1" applyAlignment="1">
      <alignment horizontal="left" vertical="top"/>
    </xf>
    <xf numFmtId="0" fontId="17" fillId="0" borderId="2" xfId="0" applyFont="1" applyBorder="1" applyAlignment="1">
      <alignment horizontal="left" vertical="top"/>
    </xf>
    <xf numFmtId="43" fontId="12" fillId="0" borderId="0" xfId="1" applyFont="1" applyAlignment="1">
      <alignment horizontal="left" vertical="top"/>
    </xf>
    <xf numFmtId="165" fontId="18" fillId="0" borderId="0" xfId="0" applyNumberFormat="1" applyFont="1" applyAlignment="1">
      <alignment horizontal="center" vertical="top"/>
    </xf>
    <xf numFmtId="0" fontId="17" fillId="0" borderId="0" xfId="0" applyFont="1" applyAlignment="1">
      <alignment horizontal="center" vertical="top"/>
    </xf>
    <xf numFmtId="43" fontId="4" fillId="0" borderId="0" xfId="1" applyFont="1" applyFill="1" applyBorder="1" applyAlignment="1"/>
    <xf numFmtId="165" fontId="4" fillId="0" borderId="0" xfId="2" applyNumberFormat="1" applyFont="1" applyFill="1" applyBorder="1" applyAlignment="1"/>
    <xf numFmtId="44" fontId="0" fillId="0" borderId="0" xfId="0" applyNumberFormat="1"/>
    <xf numFmtId="44" fontId="5" fillId="0" borderId="0" xfId="0" applyNumberFormat="1" applyFont="1" applyAlignment="1">
      <alignment horizontal="left" vertical="top"/>
    </xf>
    <xf numFmtId="0" fontId="17" fillId="0" borderId="0" xfId="0" applyFont="1" applyAlignment="1">
      <alignment horizontal="right" vertical="top"/>
    </xf>
    <xf numFmtId="44" fontId="12" fillId="0" borderId="0" xfId="0" applyNumberFormat="1" applyFont="1" applyAlignment="1">
      <alignment horizontal="center" vertical="justify" wrapText="1"/>
    </xf>
    <xf numFmtId="0" fontId="18" fillId="0" borderId="1" xfId="0" applyFont="1" applyBorder="1" applyAlignment="1">
      <alignment horizontal="center" vertical="center" wrapText="1"/>
    </xf>
    <xf numFmtId="0" fontId="27" fillId="0" borderId="0" xfId="0" applyFont="1" applyAlignment="1">
      <alignment vertical="center" wrapText="1"/>
    </xf>
    <xf numFmtId="44" fontId="30" fillId="0" borderId="0" xfId="0" applyNumberFormat="1" applyFont="1"/>
    <xf numFmtId="43" fontId="7" fillId="0" borderId="0" xfId="0" applyNumberFormat="1" applyFont="1" applyAlignment="1">
      <alignment horizontal="justify" vertical="justify" wrapText="1"/>
    </xf>
    <xf numFmtId="0" fontId="17" fillId="0" borderId="0" xfId="0" applyFont="1" applyAlignment="1">
      <alignment vertical="justify"/>
    </xf>
    <xf numFmtId="0" fontId="17" fillId="0" borderId="0" xfId="0" applyFont="1" applyAlignment="1">
      <alignment horizontal="left" vertical="justify"/>
    </xf>
    <xf numFmtId="0" fontId="0" fillId="0" borderId="0" xfId="0" applyAlignment="1">
      <alignment vertical="top"/>
    </xf>
    <xf numFmtId="0" fontId="17" fillId="0" borderId="0" xfId="0" applyFont="1" applyAlignment="1">
      <alignment horizontal="left" vertical="justify" wrapText="1"/>
    </xf>
    <xf numFmtId="0" fontId="27" fillId="0" borderId="0" xfId="0" applyFont="1" applyAlignment="1">
      <alignment horizontal="left" vertical="top" wrapText="1"/>
    </xf>
    <xf numFmtId="0" fontId="17" fillId="0" borderId="0" xfId="0" applyFont="1" applyAlignment="1">
      <alignment horizontal="left" vertical="top" wrapText="1"/>
    </xf>
    <xf numFmtId="0" fontId="19" fillId="0" borderId="1" xfId="0" applyFont="1" applyBorder="1" applyAlignment="1">
      <alignment horizontal="center" vertical="center" wrapText="1"/>
    </xf>
    <xf numFmtId="0" fontId="6" fillId="0" borderId="0" xfId="0" applyFont="1" applyAlignment="1">
      <alignment vertical="top"/>
    </xf>
    <xf numFmtId="0" fontId="6" fillId="0" borderId="0" xfId="0" applyFont="1" applyAlignment="1">
      <alignment vertical="top" wrapText="1"/>
    </xf>
    <xf numFmtId="43" fontId="6" fillId="0" borderId="0" xfId="1" applyFont="1" applyFill="1" applyBorder="1" applyAlignment="1">
      <alignment vertical="top" wrapText="1"/>
    </xf>
    <xf numFmtId="44" fontId="20" fillId="0" borderId="0" xfId="0" applyNumberFormat="1" applyFont="1" applyAlignment="1">
      <alignment horizontal="center" vertical="top" wrapText="1"/>
    </xf>
    <xf numFmtId="0" fontId="20" fillId="0" borderId="0" xfId="0" applyFont="1" applyAlignment="1">
      <alignment horizontal="center" vertical="top" wrapText="1"/>
    </xf>
    <xf numFmtId="0" fontId="18" fillId="0" borderId="1" xfId="0" applyFont="1" applyBorder="1" applyAlignment="1">
      <alignment horizontal="center" vertical="center"/>
    </xf>
    <xf numFmtId="0" fontId="20" fillId="0" borderId="1" xfId="0" applyFont="1" applyBorder="1" applyAlignment="1">
      <alignment horizontal="center" vertical="center"/>
    </xf>
    <xf numFmtId="0" fontId="22" fillId="0" borderId="1" xfId="0" applyFont="1" applyBorder="1" applyAlignment="1">
      <alignment horizontal="center" vertical="center"/>
    </xf>
    <xf numFmtId="0" fontId="17" fillId="0" borderId="0" xfId="0" applyFont="1" applyAlignment="1">
      <alignment vertical="center" wrapText="1"/>
    </xf>
    <xf numFmtId="0" fontId="5" fillId="0" borderId="0" xfId="0" applyFont="1" applyAlignment="1">
      <alignment horizontal="left" vertical="center"/>
    </xf>
    <xf numFmtId="0" fontId="0" fillId="0" borderId="0" xfId="0" applyAlignment="1">
      <alignment vertical="center"/>
    </xf>
    <xf numFmtId="9" fontId="18" fillId="0" borderId="1" xfId="0" applyNumberFormat="1" applyFont="1" applyBorder="1" applyAlignment="1">
      <alignment horizontal="center" vertical="center"/>
    </xf>
    <xf numFmtId="49" fontId="18" fillId="0" borderId="1" xfId="1" applyNumberFormat="1" applyFont="1" applyFill="1" applyBorder="1" applyAlignment="1">
      <alignment horizontal="center" vertical="center"/>
    </xf>
    <xf numFmtId="0" fontId="32" fillId="0" borderId="1" xfId="0" applyFont="1" applyBorder="1" applyAlignment="1">
      <alignment horizontal="center" vertical="center"/>
    </xf>
    <xf numFmtId="43" fontId="7" fillId="0" borderId="1" xfId="1" applyFont="1" applyFill="1" applyBorder="1" applyAlignment="1">
      <alignment horizontal="right" vertical="center"/>
    </xf>
    <xf numFmtId="43" fontId="7" fillId="0" borderId="1" xfId="1" applyFont="1" applyFill="1" applyBorder="1" applyAlignment="1">
      <alignment vertical="center"/>
    </xf>
    <xf numFmtId="43" fontId="7" fillId="0" borderId="1" xfId="1" applyFont="1" applyFill="1" applyBorder="1" applyAlignment="1">
      <alignment horizontal="left" vertical="center"/>
    </xf>
    <xf numFmtId="43" fontId="34" fillId="0" borderId="1" xfId="1" applyFont="1" applyBorder="1" applyAlignment="1">
      <alignment vertical="center"/>
    </xf>
    <xf numFmtId="10" fontId="7" fillId="0" borderId="1" xfId="0" applyNumberFormat="1" applyFont="1" applyBorder="1" applyAlignment="1">
      <alignment horizontal="center" vertical="center"/>
    </xf>
    <xf numFmtId="9" fontId="7" fillId="0" borderId="1" xfId="0" applyNumberFormat="1" applyFont="1" applyBorder="1" applyAlignment="1">
      <alignment horizontal="center" vertical="center"/>
    </xf>
    <xf numFmtId="43" fontId="18" fillId="0" borderId="1" xfId="0" applyNumberFormat="1" applyFont="1" applyBorder="1" applyAlignment="1">
      <alignment horizontal="left" vertical="center"/>
    </xf>
    <xf numFmtId="43" fontId="18" fillId="0" borderId="1" xfId="1" applyFont="1" applyFill="1" applyBorder="1" applyAlignment="1">
      <alignment horizontal="left" vertical="center"/>
    </xf>
    <xf numFmtId="44" fontId="32" fillId="0" borderId="1" xfId="2" applyFont="1" applyBorder="1" applyAlignment="1">
      <alignment vertical="center"/>
    </xf>
    <xf numFmtId="43" fontId="18" fillId="0" borderId="1" xfId="1" applyFont="1" applyFill="1" applyBorder="1" applyAlignment="1">
      <alignment vertical="center"/>
    </xf>
    <xf numFmtId="43" fontId="32" fillId="0" borderId="1" xfId="0" applyNumberFormat="1" applyFont="1" applyBorder="1" applyAlignment="1">
      <alignment vertical="center"/>
    </xf>
    <xf numFmtId="44" fontId="35" fillId="0" borderId="1" xfId="2" applyFont="1" applyBorder="1" applyAlignment="1">
      <alignment vertical="center"/>
    </xf>
    <xf numFmtId="43" fontId="36" fillId="0" borderId="0" xfId="1" applyFont="1" applyAlignment="1">
      <alignment vertical="center"/>
    </xf>
    <xf numFmtId="43" fontId="33" fillId="0" borderId="0" xfId="1" applyFont="1" applyFill="1" applyBorder="1" applyAlignment="1">
      <alignment vertical="center" wrapText="1"/>
    </xf>
    <xf numFmtId="43" fontId="37" fillId="0" borderId="0" xfId="1" applyFont="1" applyAlignment="1">
      <alignment vertical="center"/>
    </xf>
    <xf numFmtId="10" fontId="33" fillId="0" borderId="0" xfId="3" applyNumberFormat="1" applyFont="1" applyFill="1" applyBorder="1" applyAlignment="1">
      <alignment horizontal="center" vertical="center" wrapText="1"/>
    </xf>
    <xf numFmtId="43" fontId="33" fillId="0" borderId="9" xfId="1" applyFont="1" applyFill="1" applyBorder="1" applyAlignment="1">
      <alignment vertical="center" wrapText="1"/>
    </xf>
    <xf numFmtId="43" fontId="37" fillId="0" borderId="9" xfId="1" applyFont="1" applyBorder="1" applyAlignment="1">
      <alignment vertical="center"/>
    </xf>
    <xf numFmtId="43" fontId="36" fillId="0" borderId="7" xfId="1" applyFont="1" applyBorder="1" applyAlignment="1">
      <alignment vertical="center"/>
    </xf>
    <xf numFmtId="10" fontId="33" fillId="0" borderId="7" xfId="3" applyNumberFormat="1" applyFont="1" applyFill="1" applyBorder="1" applyAlignment="1">
      <alignment horizontal="center" vertical="center" wrapText="1"/>
    </xf>
    <xf numFmtId="0" fontId="18" fillId="0" borderId="0" xfId="0" applyFont="1" applyAlignment="1">
      <alignment horizontal="center" vertical="justify" wrapText="1"/>
    </xf>
    <xf numFmtId="165" fontId="18" fillId="0" borderId="0" xfId="2" applyNumberFormat="1" applyFont="1" applyFill="1" applyBorder="1" applyAlignment="1">
      <alignment horizontal="center" vertical="top" wrapText="1"/>
    </xf>
    <xf numFmtId="0" fontId="5" fillId="0" borderId="2" xfId="0" applyFont="1" applyBorder="1" applyAlignment="1">
      <alignment horizontal="left"/>
    </xf>
    <xf numFmtId="0" fontId="5" fillId="0" borderId="3" xfId="0" applyFont="1" applyBorder="1" applyAlignment="1">
      <alignment horizontal="left"/>
    </xf>
    <xf numFmtId="0" fontId="5" fillId="0" borderId="4" xfId="0" applyFont="1" applyBorder="1" applyAlignment="1">
      <alignment horizontal="left"/>
    </xf>
    <xf numFmtId="164" fontId="5" fillId="0" borderId="2" xfId="0" applyNumberFormat="1" applyFont="1" applyBorder="1" applyAlignment="1">
      <alignment horizontal="right"/>
    </xf>
    <xf numFmtId="164" fontId="5" fillId="0" borderId="3" xfId="0" applyNumberFormat="1" applyFont="1" applyBorder="1" applyAlignment="1">
      <alignment horizontal="right"/>
    </xf>
    <xf numFmtId="164" fontId="5" fillId="0" borderId="4" xfId="0" applyNumberFormat="1" applyFont="1" applyBorder="1" applyAlignment="1">
      <alignment horizontal="right"/>
    </xf>
    <xf numFmtId="0" fontId="4" fillId="0" borderId="2" xfId="0" applyFont="1" applyBorder="1" applyAlignment="1">
      <alignment horizontal="center"/>
    </xf>
    <xf numFmtId="0" fontId="4" fillId="0" borderId="3" xfId="0" applyFont="1" applyBorder="1" applyAlignment="1">
      <alignment horizontal="center"/>
    </xf>
    <xf numFmtId="0" fontId="4" fillId="0" borderId="4" xfId="0" applyFont="1" applyBorder="1" applyAlignment="1">
      <alignment horizontal="center"/>
    </xf>
    <xf numFmtId="0" fontId="17" fillId="0" borderId="0" xfId="0" applyFont="1" applyAlignment="1">
      <alignment horizontal="left" vertical="justify"/>
    </xf>
    <xf numFmtId="0" fontId="7" fillId="0" borderId="0" xfId="0" applyFont="1" applyAlignment="1">
      <alignment horizontal="left" vertical="justify" wrapText="1"/>
    </xf>
    <xf numFmtId="43" fontId="33" fillId="0" borderId="9" xfId="1" applyFont="1" applyFill="1" applyBorder="1" applyAlignment="1">
      <alignment horizontal="center" vertical="center" wrapText="1"/>
    </xf>
    <xf numFmtId="43" fontId="33" fillId="0" borderId="0" xfId="1" applyFont="1" applyFill="1" applyBorder="1" applyAlignment="1">
      <alignment horizontal="center" vertical="center" wrapText="1"/>
    </xf>
    <xf numFmtId="0" fontId="2" fillId="0" borderId="0" xfId="0" applyFont="1" applyAlignment="1">
      <alignment horizontal="center"/>
    </xf>
    <xf numFmtId="0" fontId="4" fillId="0" borderId="1" xfId="0" applyFont="1" applyBorder="1"/>
    <xf numFmtId="0" fontId="4" fillId="0" borderId="1" xfId="0" applyFont="1" applyBorder="1" applyAlignment="1">
      <alignment horizontal="center"/>
    </xf>
    <xf numFmtId="0" fontId="5" fillId="0" borderId="1" xfId="0" applyFont="1" applyBorder="1"/>
    <xf numFmtId="164" fontId="5" fillId="0" borderId="1" xfId="0" applyNumberFormat="1" applyFont="1" applyBorder="1"/>
    <xf numFmtId="0" fontId="4" fillId="0" borderId="2" xfId="0" applyFont="1" applyBorder="1" applyAlignment="1">
      <alignment horizontal="right"/>
    </xf>
    <xf numFmtId="0" fontId="4" fillId="0" borderId="3" xfId="0" applyFont="1" applyBorder="1" applyAlignment="1">
      <alignment horizontal="right"/>
    </xf>
    <xf numFmtId="0" fontId="4" fillId="0" borderId="4" xfId="0" applyFont="1" applyBorder="1" applyAlignment="1">
      <alignment horizontal="right"/>
    </xf>
    <xf numFmtId="165" fontId="4" fillId="0" borderId="1" xfId="2" applyNumberFormat="1" applyFont="1" applyFill="1" applyBorder="1" applyAlignment="1"/>
    <xf numFmtId="164" fontId="31" fillId="0" borderId="2" xfId="2" applyNumberFormat="1" applyFont="1" applyFill="1" applyBorder="1" applyAlignment="1">
      <alignment horizontal="right" vertical="center"/>
    </xf>
    <xf numFmtId="44" fontId="31" fillId="0" borderId="3" xfId="2" applyFont="1" applyFill="1" applyBorder="1" applyAlignment="1">
      <alignment horizontal="right" vertical="center"/>
    </xf>
    <xf numFmtId="44" fontId="31" fillId="0" borderId="4" xfId="2" applyFont="1" applyFill="1" applyBorder="1" applyAlignment="1">
      <alignment horizontal="right" vertical="center"/>
    </xf>
    <xf numFmtId="0" fontId="27" fillId="0" borderId="0" xfId="0" applyFont="1" applyAlignment="1">
      <alignment horizontal="left" vertical="top" wrapText="1"/>
    </xf>
    <xf numFmtId="0" fontId="5" fillId="0" borderId="3" xfId="0" applyFont="1" applyBorder="1" applyAlignment="1">
      <alignment horizontal="right"/>
    </xf>
    <xf numFmtId="0" fontId="5" fillId="0" borderId="4" xfId="0" applyFont="1" applyBorder="1" applyAlignment="1">
      <alignment horizontal="right"/>
    </xf>
    <xf numFmtId="165" fontId="4" fillId="0" borderId="2" xfId="2" applyNumberFormat="1" applyFont="1" applyFill="1" applyBorder="1" applyAlignment="1">
      <alignment horizontal="right"/>
    </xf>
    <xf numFmtId="165" fontId="4" fillId="0" borderId="3" xfId="2" applyNumberFormat="1" applyFont="1" applyFill="1" applyBorder="1" applyAlignment="1">
      <alignment horizontal="right"/>
    </xf>
    <xf numFmtId="165" fontId="4" fillId="0" borderId="4" xfId="2" applyNumberFormat="1" applyFont="1" applyFill="1" applyBorder="1" applyAlignment="1">
      <alignment horizontal="right"/>
    </xf>
    <xf numFmtId="0" fontId="17" fillId="0" borderId="2" xfId="0" applyFont="1" applyBorder="1" applyAlignment="1">
      <alignment horizontal="left" vertical="top" wrapText="1"/>
    </xf>
    <xf numFmtId="0" fontId="17" fillId="0" borderId="3" xfId="0" applyFont="1" applyBorder="1" applyAlignment="1">
      <alignment horizontal="left" vertical="top" wrapText="1"/>
    </xf>
    <xf numFmtId="0" fontId="17" fillId="0" borderId="4" xfId="0" applyFont="1" applyBorder="1" applyAlignment="1">
      <alignment horizontal="left" vertical="top" wrapText="1"/>
    </xf>
    <xf numFmtId="43" fontId="5" fillId="0" borderId="1" xfId="1" applyFont="1" applyFill="1" applyBorder="1" applyAlignment="1">
      <alignment horizontal="center" vertical="top"/>
    </xf>
    <xf numFmtId="0" fontId="12" fillId="0" borderId="1" xfId="0" applyFont="1" applyBorder="1" applyAlignment="1">
      <alignment horizontal="center" vertical="top" wrapText="1"/>
    </xf>
    <xf numFmtId="43" fontId="4" fillId="0" borderId="1" xfId="0" applyNumberFormat="1" applyFont="1" applyBorder="1" applyAlignment="1">
      <alignment horizontal="center" vertical="top"/>
    </xf>
    <xf numFmtId="0" fontId="4" fillId="0" borderId="1" xfId="0" applyFont="1" applyBorder="1" applyAlignment="1">
      <alignment horizontal="center" vertical="top"/>
    </xf>
    <xf numFmtId="0" fontId="27" fillId="0" borderId="0" xfId="0" applyFont="1" applyAlignment="1">
      <alignment horizontal="justify" vertical="justify" wrapText="1"/>
    </xf>
    <xf numFmtId="0" fontId="27" fillId="0" borderId="0" xfId="0" applyFont="1" applyAlignment="1">
      <alignment horizontal="justify" vertical="justify"/>
    </xf>
    <xf numFmtId="165" fontId="5" fillId="0" borderId="1" xfId="2" applyNumberFormat="1" applyFont="1" applyFill="1" applyBorder="1" applyAlignment="1">
      <alignment horizontal="center" vertical="top"/>
    </xf>
    <xf numFmtId="0" fontId="5" fillId="0" borderId="2" xfId="0" applyFont="1" applyBorder="1" applyAlignment="1">
      <alignment horizontal="left" wrapText="1"/>
    </xf>
    <xf numFmtId="0" fontId="5" fillId="0" borderId="3" xfId="0" applyFont="1" applyBorder="1" applyAlignment="1">
      <alignment horizontal="left" wrapText="1"/>
    </xf>
    <xf numFmtId="165" fontId="4" fillId="0" borderId="2" xfId="2" applyNumberFormat="1" applyFont="1" applyFill="1" applyBorder="1" applyAlignment="1">
      <alignment horizontal="center"/>
    </xf>
    <xf numFmtId="165" fontId="4" fillId="0" borderId="3" xfId="2" applyNumberFormat="1" applyFont="1" applyFill="1" applyBorder="1" applyAlignment="1">
      <alignment horizontal="center"/>
    </xf>
    <xf numFmtId="165" fontId="4" fillId="0" borderId="4" xfId="2" applyNumberFormat="1" applyFont="1" applyFill="1" applyBorder="1" applyAlignment="1">
      <alignment horizontal="center"/>
    </xf>
    <xf numFmtId="165" fontId="12" fillId="0" borderId="1" xfId="0" applyNumberFormat="1" applyFont="1" applyBorder="1" applyAlignment="1">
      <alignment horizontal="center" vertical="top"/>
    </xf>
    <xf numFmtId="0" fontId="5" fillId="0" borderId="2" xfId="0" applyFont="1" applyBorder="1"/>
    <xf numFmtId="0" fontId="27" fillId="0" borderId="0" xfId="0" applyFont="1" applyAlignment="1">
      <alignment horizontal="left" vertical="top"/>
    </xf>
    <xf numFmtId="0" fontId="12" fillId="0" borderId="1" xfId="0" applyFont="1" applyBorder="1" applyAlignment="1">
      <alignment horizontal="center" vertical="top"/>
    </xf>
    <xf numFmtId="165" fontId="17" fillId="0" borderId="1" xfId="2" applyNumberFormat="1" applyFont="1" applyFill="1" applyBorder="1" applyAlignment="1">
      <alignment horizontal="center" vertical="top"/>
    </xf>
    <xf numFmtId="10" fontId="17" fillId="0" borderId="1" xfId="3" applyNumberFormat="1" applyFont="1" applyFill="1" applyBorder="1" applyAlignment="1">
      <alignment horizontal="center" vertical="top"/>
    </xf>
    <xf numFmtId="43" fontId="17" fillId="0" borderId="1" xfId="1" applyFont="1" applyFill="1" applyBorder="1" applyAlignment="1">
      <alignment horizontal="right" vertical="top"/>
    </xf>
    <xf numFmtId="0" fontId="17" fillId="0" borderId="2" xfId="0" applyFont="1" applyBorder="1" applyAlignment="1">
      <alignment horizontal="left" vertical="top"/>
    </xf>
    <xf numFmtId="0" fontId="17" fillId="0" borderId="3" xfId="0" applyFont="1" applyBorder="1" applyAlignment="1">
      <alignment horizontal="left" vertical="top"/>
    </xf>
    <xf numFmtId="0" fontId="17" fillId="0" borderId="4" xfId="0" applyFont="1" applyBorder="1" applyAlignment="1">
      <alignment horizontal="left" vertical="top"/>
    </xf>
    <xf numFmtId="164" fontId="5" fillId="0" borderId="1" xfId="0" applyNumberFormat="1" applyFont="1" applyBorder="1" applyAlignment="1">
      <alignment horizontal="right"/>
    </xf>
    <xf numFmtId="0" fontId="4" fillId="0" borderId="1" xfId="0" applyFont="1" applyBorder="1" applyAlignment="1">
      <alignment horizontal="right"/>
    </xf>
    <xf numFmtId="43" fontId="4" fillId="0" borderId="1" xfId="1" applyFont="1" applyFill="1" applyBorder="1" applyAlignment="1"/>
    <xf numFmtId="43" fontId="4" fillId="0" borderId="2" xfId="1" applyFont="1" applyFill="1" applyBorder="1" applyAlignment="1"/>
    <xf numFmtId="164" fontId="4" fillId="0" borderId="1" xfId="0" applyNumberFormat="1" applyFont="1" applyBorder="1" applyAlignment="1">
      <alignment horizontal="right"/>
    </xf>
    <xf numFmtId="0" fontId="17" fillId="0" borderId="1" xfId="0" applyFont="1" applyBorder="1" applyAlignment="1">
      <alignment horizontal="left" vertical="top"/>
    </xf>
    <xf numFmtId="0" fontId="4" fillId="0" borderId="1" xfId="0" applyFont="1" applyBorder="1" applyAlignment="1">
      <alignment horizontal="left" wrapText="1"/>
    </xf>
    <xf numFmtId="164" fontId="4" fillId="0" borderId="1" xfId="1" applyNumberFormat="1" applyFont="1" applyFill="1" applyBorder="1" applyAlignment="1"/>
    <xf numFmtId="165" fontId="4" fillId="0" borderId="2" xfId="2" applyNumberFormat="1" applyFont="1" applyFill="1" applyBorder="1" applyAlignment="1"/>
    <xf numFmtId="49" fontId="5" fillId="0" borderId="6" xfId="0" applyNumberFormat="1" applyFont="1" applyBorder="1" applyAlignment="1">
      <alignment horizontal="left" wrapText="1"/>
    </xf>
    <xf numFmtId="49" fontId="5" fillId="0" borderId="7" xfId="0" applyNumberFormat="1" applyFont="1" applyBorder="1" applyAlignment="1">
      <alignment horizontal="left" wrapText="1"/>
    </xf>
    <xf numFmtId="49" fontId="5" fillId="0" borderId="5" xfId="0" applyNumberFormat="1" applyFont="1" applyBorder="1" applyAlignment="1">
      <alignment horizontal="left" wrapText="1"/>
    </xf>
    <xf numFmtId="43" fontId="5" fillId="0" borderId="6" xfId="1" applyFont="1" applyFill="1" applyBorder="1" applyAlignment="1">
      <alignment horizontal="right"/>
    </xf>
    <xf numFmtId="43" fontId="5" fillId="0" borderId="7" xfId="1" applyFont="1" applyFill="1" applyBorder="1" applyAlignment="1">
      <alignment horizontal="right"/>
    </xf>
    <xf numFmtId="43" fontId="5" fillId="0" borderId="5" xfId="1" applyFont="1" applyFill="1" applyBorder="1" applyAlignment="1">
      <alignment horizontal="right"/>
    </xf>
    <xf numFmtId="43" fontId="5" fillId="0" borderId="2" xfId="1" applyFont="1" applyFill="1" applyBorder="1" applyAlignment="1">
      <alignment horizontal="center"/>
    </xf>
    <xf numFmtId="43" fontId="5" fillId="0" borderId="3" xfId="1" applyFont="1" applyFill="1" applyBorder="1" applyAlignment="1">
      <alignment horizontal="center"/>
    </xf>
    <xf numFmtId="43" fontId="5" fillId="0" borderId="4" xfId="1" applyFont="1" applyFill="1" applyBorder="1" applyAlignment="1">
      <alignment horizontal="center"/>
    </xf>
    <xf numFmtId="0" fontId="18" fillId="0" borderId="1" xfId="0" applyFont="1" applyBorder="1" applyAlignment="1">
      <alignment horizontal="left" vertical="center"/>
    </xf>
    <xf numFmtId="49" fontId="4" fillId="0" borderId="2" xfId="1" applyNumberFormat="1" applyFont="1" applyFill="1" applyBorder="1" applyAlignment="1">
      <alignment horizontal="center"/>
    </xf>
    <xf numFmtId="49" fontId="4" fillId="0" borderId="3" xfId="1" applyNumberFormat="1" applyFont="1" applyFill="1" applyBorder="1" applyAlignment="1">
      <alignment horizontal="center"/>
    </xf>
    <xf numFmtId="49" fontId="4" fillId="0" borderId="4" xfId="1" applyNumberFormat="1" applyFont="1" applyFill="1" applyBorder="1" applyAlignment="1">
      <alignment horizontal="center"/>
    </xf>
    <xf numFmtId="49" fontId="5" fillId="0" borderId="1" xfId="0" applyNumberFormat="1" applyFont="1" applyBorder="1" applyAlignment="1">
      <alignment horizontal="left"/>
    </xf>
    <xf numFmtId="44" fontId="5" fillId="0" borderId="2" xfId="3" applyNumberFormat="1" applyFont="1" applyFill="1" applyBorder="1" applyAlignment="1">
      <alignment horizontal="center"/>
    </xf>
    <xf numFmtId="44" fontId="5" fillId="0" borderId="3" xfId="3" applyNumberFormat="1" applyFont="1" applyFill="1" applyBorder="1" applyAlignment="1">
      <alignment horizontal="center"/>
    </xf>
    <xf numFmtId="44" fontId="5" fillId="0" borderId="4" xfId="3" applyNumberFormat="1" applyFont="1" applyFill="1" applyBorder="1" applyAlignment="1">
      <alignment horizontal="center"/>
    </xf>
    <xf numFmtId="0" fontId="12" fillId="0" borderId="2" xfId="0" applyFont="1" applyBorder="1" applyAlignment="1">
      <alignment horizontal="center" vertical="top"/>
    </xf>
    <xf numFmtId="0" fontId="12" fillId="0" borderId="3" xfId="0" applyFont="1" applyBorder="1" applyAlignment="1">
      <alignment horizontal="center" vertical="top"/>
    </xf>
    <xf numFmtId="0" fontId="12" fillId="0" borderId="4" xfId="0" applyFont="1" applyBorder="1" applyAlignment="1">
      <alignment horizontal="center" vertical="top"/>
    </xf>
    <xf numFmtId="0" fontId="19" fillId="0" borderId="1" xfId="0" applyFont="1" applyBorder="1" applyAlignment="1">
      <alignment horizontal="center" vertical="center" wrapText="1"/>
    </xf>
    <xf numFmtId="0" fontId="18" fillId="0" borderId="2" xfId="0" applyFont="1" applyBorder="1" applyAlignment="1">
      <alignment horizontal="left" vertical="center"/>
    </xf>
    <xf numFmtId="0" fontId="18" fillId="0" borderId="3" xfId="0" applyFont="1" applyBorder="1" applyAlignment="1">
      <alignment horizontal="left" vertical="center"/>
    </xf>
    <xf numFmtId="0" fontId="18" fillId="0" borderId="4" xfId="0" applyFont="1" applyBorder="1" applyAlignment="1">
      <alignment horizontal="left" vertical="center"/>
    </xf>
    <xf numFmtId="43" fontId="7" fillId="0" borderId="2" xfId="1" applyFont="1" applyFill="1" applyBorder="1" applyAlignment="1">
      <alignment horizontal="center" vertical="center"/>
    </xf>
    <xf numFmtId="43" fontId="7" fillId="0" borderId="4" xfId="1" applyFont="1" applyFill="1" applyBorder="1" applyAlignment="1">
      <alignment horizontal="center" vertical="center"/>
    </xf>
    <xf numFmtId="0" fontId="5" fillId="0" borderId="1" xfId="0" applyFont="1" applyBorder="1" applyAlignment="1">
      <alignment horizontal="left"/>
    </xf>
    <xf numFmtId="165" fontId="5" fillId="0" borderId="1" xfId="2" applyNumberFormat="1" applyFont="1" applyFill="1" applyBorder="1" applyAlignment="1">
      <alignment horizontal="center"/>
    </xf>
    <xf numFmtId="165" fontId="4" fillId="0" borderId="1" xfId="2" applyNumberFormat="1" applyFont="1" applyFill="1" applyBorder="1" applyAlignment="1">
      <alignment horizontal="center"/>
    </xf>
    <xf numFmtId="0" fontId="17" fillId="0" borderId="2" xfId="0" applyFont="1" applyBorder="1" applyAlignment="1">
      <alignment horizontal="left" vertical="justify" wrapText="1"/>
    </xf>
    <xf numFmtId="0" fontId="17" fillId="0" borderId="3" xfId="0" applyFont="1" applyBorder="1" applyAlignment="1">
      <alignment horizontal="left" vertical="justify" wrapText="1"/>
    </xf>
    <xf numFmtId="0" fontId="17" fillId="0" borderId="4" xfId="0" applyFont="1" applyBorder="1" applyAlignment="1">
      <alignment horizontal="left" vertical="justify" wrapText="1"/>
    </xf>
    <xf numFmtId="43" fontId="17" fillId="0" borderId="2" xfId="1" applyFont="1" applyFill="1" applyBorder="1" applyAlignment="1">
      <alignment horizontal="center" vertical="justify" wrapText="1"/>
    </xf>
    <xf numFmtId="43" fontId="17" fillId="0" borderId="4" xfId="1" applyFont="1" applyFill="1" applyBorder="1" applyAlignment="1">
      <alignment horizontal="center" vertical="justify" wrapText="1"/>
    </xf>
    <xf numFmtId="0" fontId="17" fillId="0" borderId="2" xfId="0" applyFont="1" applyBorder="1" applyAlignment="1">
      <alignment horizontal="center" vertical="justify" wrapText="1"/>
    </xf>
    <xf numFmtId="0" fontId="17" fillId="0" borderId="4" xfId="0" applyFont="1" applyBorder="1" applyAlignment="1">
      <alignment horizontal="center" vertical="justify" wrapText="1"/>
    </xf>
    <xf numFmtId="0" fontId="5" fillId="0" borderId="1" xfId="0" applyFont="1" applyBorder="1" applyAlignment="1">
      <alignment horizontal="center"/>
    </xf>
    <xf numFmtId="0" fontId="17" fillId="0" borderId="1" xfId="0" applyFont="1" applyBorder="1" applyAlignment="1">
      <alignment horizontal="center" vertical="justify" wrapText="1"/>
    </xf>
    <xf numFmtId="0" fontId="17" fillId="0" borderId="1" xfId="0" applyFont="1" applyBorder="1" applyAlignment="1">
      <alignment horizontal="left" vertical="justify" wrapText="1"/>
    </xf>
    <xf numFmtId="43" fontId="17" fillId="0" borderId="1" xfId="1" applyFont="1" applyFill="1" applyBorder="1" applyAlignment="1">
      <alignment horizontal="center" vertical="justify" wrapText="1"/>
    </xf>
    <xf numFmtId="0" fontId="27" fillId="0" borderId="0" xfId="0" applyFont="1" applyAlignment="1">
      <alignment horizontal="left" vertical="justify"/>
    </xf>
    <xf numFmtId="0" fontId="12" fillId="0" borderId="1" xfId="0" applyFont="1" applyBorder="1" applyAlignment="1">
      <alignment horizontal="center" vertical="justify" wrapText="1"/>
    </xf>
    <xf numFmtId="43" fontId="12" fillId="0" borderId="1" xfId="0" applyNumberFormat="1" applyFont="1" applyBorder="1" applyAlignment="1">
      <alignment horizontal="center" vertical="justify" wrapText="1"/>
    </xf>
    <xf numFmtId="0" fontId="7" fillId="0" borderId="1" xfId="0" applyFont="1" applyBorder="1" applyAlignment="1">
      <alignment horizontal="left" vertical="justify" wrapText="1"/>
    </xf>
    <xf numFmtId="165" fontId="12" fillId="0" borderId="1" xfId="2" applyNumberFormat="1" applyFont="1" applyFill="1" applyBorder="1" applyAlignment="1">
      <alignment horizontal="center" vertical="justify" wrapText="1"/>
    </xf>
    <xf numFmtId="0" fontId="6" fillId="0" borderId="1" xfId="0" applyFont="1" applyBorder="1" applyAlignment="1">
      <alignment horizontal="left"/>
    </xf>
    <xf numFmtId="43" fontId="5" fillId="0" borderId="1" xfId="1" applyFont="1" applyFill="1" applyBorder="1" applyAlignment="1">
      <alignment horizontal="center"/>
    </xf>
    <xf numFmtId="0" fontId="8" fillId="0" borderId="7" xfId="0" applyFont="1" applyBorder="1" applyAlignment="1">
      <alignment horizontal="center" vertical="justify" wrapText="1"/>
    </xf>
    <xf numFmtId="0" fontId="7" fillId="0" borderId="2" xfId="0" applyFont="1" applyBorder="1" applyAlignment="1">
      <alignment horizontal="left" vertical="justify" wrapText="1"/>
    </xf>
    <xf numFmtId="0" fontId="7" fillId="0" borderId="3" xfId="0" applyFont="1" applyBorder="1" applyAlignment="1">
      <alignment horizontal="left" vertical="justify" wrapText="1"/>
    </xf>
    <xf numFmtId="0" fontId="7" fillId="0" borderId="4" xfId="0" applyFont="1" applyBorder="1" applyAlignment="1">
      <alignment horizontal="left" vertical="justify" wrapText="1"/>
    </xf>
    <xf numFmtId="165" fontId="7" fillId="0" borderId="1" xfId="2" applyNumberFormat="1" applyFont="1" applyFill="1" applyBorder="1" applyAlignment="1">
      <alignment horizontal="center" vertical="top" wrapText="1"/>
    </xf>
    <xf numFmtId="0" fontId="27" fillId="0" borderId="0" xfId="0" applyFont="1" applyAlignment="1">
      <alignment horizontal="left" vertical="justify" wrapText="1"/>
    </xf>
    <xf numFmtId="0" fontId="18" fillId="0" borderId="2" xfId="0" applyFont="1" applyBorder="1" applyAlignment="1">
      <alignment horizontal="center" vertical="top" wrapText="1"/>
    </xf>
    <xf numFmtId="0" fontId="18" fillId="0" borderId="3" xfId="0" applyFont="1" applyBorder="1" applyAlignment="1">
      <alignment horizontal="center" vertical="top" wrapText="1"/>
    </xf>
    <xf numFmtId="0" fontId="18" fillId="0" borderId="4" xfId="0" applyFont="1" applyBorder="1" applyAlignment="1">
      <alignment horizontal="center" vertical="top" wrapText="1"/>
    </xf>
    <xf numFmtId="0" fontId="18" fillId="0" borderId="1" xfId="0" applyFont="1" applyBorder="1" applyAlignment="1">
      <alignment horizontal="center" vertical="top" wrapText="1"/>
    </xf>
    <xf numFmtId="0" fontId="17" fillId="0" borderId="0" xfId="0" applyFont="1" applyAlignment="1">
      <alignment horizontal="left" vertical="top"/>
    </xf>
    <xf numFmtId="43" fontId="7" fillId="0" borderId="1" xfId="1" applyFont="1" applyFill="1" applyBorder="1" applyAlignment="1">
      <alignment horizontal="center" vertical="top" wrapText="1"/>
    </xf>
    <xf numFmtId="164" fontId="7" fillId="0" borderId="1" xfId="1" applyNumberFormat="1" applyFont="1" applyFill="1" applyBorder="1" applyAlignment="1">
      <alignment horizontal="center" vertical="top" wrapText="1"/>
    </xf>
    <xf numFmtId="0" fontId="20" fillId="0" borderId="1" xfId="0" applyFont="1" applyBorder="1" applyAlignment="1">
      <alignment horizontal="left" vertical="top"/>
    </xf>
    <xf numFmtId="165" fontId="20" fillId="0" borderId="1" xfId="2" applyNumberFormat="1" applyFont="1" applyFill="1" applyBorder="1" applyAlignment="1">
      <alignment horizontal="center" vertical="top" wrapText="1"/>
    </xf>
    <xf numFmtId="43" fontId="20" fillId="0" borderId="1" xfId="1" applyFont="1" applyFill="1" applyBorder="1" applyAlignment="1">
      <alignment horizontal="center" vertical="top" wrapText="1"/>
    </xf>
    <xf numFmtId="0" fontId="6" fillId="0" borderId="1" xfId="0" applyFont="1" applyBorder="1" applyAlignment="1">
      <alignment horizontal="left" vertical="top"/>
    </xf>
    <xf numFmtId="43" fontId="6" fillId="0" borderId="1" xfId="1" applyFont="1" applyFill="1" applyBorder="1" applyAlignment="1">
      <alignment horizontal="center" vertical="top" wrapText="1"/>
    </xf>
    <xf numFmtId="0" fontId="18" fillId="0" borderId="2" xfId="0" applyFont="1" applyBorder="1" applyAlignment="1">
      <alignment horizontal="center" vertical="justify" wrapText="1"/>
    </xf>
    <xf numFmtId="0" fontId="18" fillId="0" borderId="3" xfId="0" applyFont="1" applyBorder="1" applyAlignment="1">
      <alignment horizontal="center" vertical="justify" wrapText="1"/>
    </xf>
    <xf numFmtId="0" fontId="18" fillId="0" borderId="4" xfId="0" applyFont="1" applyBorder="1" applyAlignment="1">
      <alignment horizontal="center" vertical="justify" wrapText="1"/>
    </xf>
    <xf numFmtId="165" fontId="18" fillId="0" borderId="1" xfId="2" applyNumberFormat="1" applyFont="1" applyFill="1" applyBorder="1" applyAlignment="1">
      <alignment horizontal="center" vertical="top" wrapText="1"/>
    </xf>
    <xf numFmtId="0" fontId="6" fillId="0" borderId="1" xfId="0" applyFont="1" applyBorder="1" applyAlignment="1">
      <alignment horizontal="left" vertical="top" wrapText="1"/>
    </xf>
    <xf numFmtId="44" fontId="20" fillId="0" borderId="1" xfId="0" applyNumberFormat="1" applyFont="1" applyBorder="1" applyAlignment="1">
      <alignment horizontal="center" vertical="top" wrapText="1"/>
    </xf>
    <xf numFmtId="0" fontId="20" fillId="0" borderId="1" xfId="0" applyFont="1" applyBorder="1" applyAlignment="1">
      <alignment horizontal="center" vertical="top" wrapText="1"/>
    </xf>
    <xf numFmtId="44" fontId="15" fillId="0" borderId="3" xfId="0" applyNumberFormat="1" applyFont="1" applyBorder="1" applyAlignment="1">
      <alignment horizontal="center" vertical="top" wrapText="1"/>
    </xf>
    <xf numFmtId="44" fontId="6" fillId="0" borderId="1" xfId="0" applyNumberFormat="1" applyFont="1" applyBorder="1" applyAlignment="1">
      <alignment horizontal="center" vertical="top" wrapText="1"/>
    </xf>
    <xf numFmtId="0" fontId="6" fillId="0" borderId="1" xfId="0" applyFont="1" applyBorder="1" applyAlignment="1">
      <alignment horizontal="center" vertical="top" wrapText="1"/>
    </xf>
    <xf numFmtId="0" fontId="20" fillId="0" borderId="0" xfId="0" applyFont="1" applyAlignment="1">
      <alignment horizontal="center" vertical="top"/>
    </xf>
    <xf numFmtId="0" fontId="3" fillId="0" borderId="0" xfId="0" applyFont="1" applyAlignment="1">
      <alignment horizontal="left" vertical="top" wrapText="1"/>
    </xf>
    <xf numFmtId="0" fontId="5" fillId="0" borderId="0" xfId="0" applyFont="1" applyAlignment="1">
      <alignment horizontal="center" vertical="top"/>
    </xf>
    <xf numFmtId="0" fontId="5" fillId="0" borderId="0" xfId="0" applyFont="1" applyAlignment="1">
      <alignment horizontal="center"/>
    </xf>
    <xf numFmtId="0" fontId="20" fillId="0" borderId="1" xfId="0" applyFont="1" applyBorder="1" applyAlignment="1">
      <alignment horizontal="left"/>
    </xf>
    <xf numFmtId="0" fontId="4" fillId="0" borderId="2" xfId="0" applyFont="1" applyBorder="1" applyAlignment="1">
      <alignment horizontal="center" vertical="top"/>
    </xf>
    <xf numFmtId="0" fontId="4" fillId="0" borderId="4" xfId="0" applyFont="1" applyBorder="1" applyAlignment="1">
      <alignment horizontal="center" vertical="top"/>
    </xf>
    <xf numFmtId="49" fontId="4" fillId="0" borderId="1" xfId="1" applyNumberFormat="1" applyFont="1" applyFill="1" applyBorder="1" applyAlignment="1">
      <alignment horizontal="center"/>
    </xf>
    <xf numFmtId="0" fontId="4" fillId="0" borderId="0" xfId="0" applyFont="1" applyAlignment="1">
      <alignment horizontal="center" vertical="top"/>
    </xf>
    <xf numFmtId="0" fontId="18" fillId="0" borderId="0" xfId="0" applyFont="1" applyAlignment="1">
      <alignment horizontal="left" vertical="justify" wrapText="1"/>
    </xf>
    <xf numFmtId="0" fontId="18" fillId="0" borderId="0" xfId="0" applyFont="1" applyAlignment="1">
      <alignment horizontal="left" vertical="justify"/>
    </xf>
    <xf numFmtId="0" fontId="12" fillId="0" borderId="0" xfId="0" applyFont="1" applyAlignment="1">
      <alignment horizontal="left" vertical="top" wrapText="1"/>
    </xf>
    <xf numFmtId="0" fontId="17" fillId="0" borderId="0" xfId="0" applyFont="1" applyAlignment="1">
      <alignment horizontal="left" vertical="top" wrapText="1"/>
    </xf>
    <xf numFmtId="0" fontId="17" fillId="0" borderId="0" xfId="0" applyFont="1" applyAlignment="1">
      <alignment vertical="justify"/>
    </xf>
    <xf numFmtId="0" fontId="17" fillId="0" borderId="0" xfId="0" applyFont="1" applyAlignment="1">
      <alignment horizontal="justify" vertical="justify" wrapText="1"/>
    </xf>
    <xf numFmtId="0" fontId="12" fillId="0" borderId="0" xfId="0" applyFont="1" applyAlignment="1">
      <alignment horizontal="justify" vertical="justify" wrapText="1"/>
    </xf>
    <xf numFmtId="0" fontId="17" fillId="0" borderId="0" xfId="0" applyFont="1" applyAlignment="1">
      <alignment horizontal="left" vertical="justify" wrapText="1"/>
    </xf>
    <xf numFmtId="0" fontId="12" fillId="0" borderId="0" xfId="0" applyFont="1" applyAlignment="1">
      <alignment horizontal="left" vertical="justify" wrapText="1"/>
    </xf>
    <xf numFmtId="0" fontId="4" fillId="0" borderId="0" xfId="0" applyFont="1" applyAlignment="1">
      <alignment horizontal="center" vertical="center" wrapText="1"/>
    </xf>
    <xf numFmtId="0" fontId="2" fillId="0" borderId="0" xfId="0" applyFont="1" applyAlignment="1">
      <alignment horizontal="center" vertical="top"/>
    </xf>
    <xf numFmtId="0" fontId="3" fillId="0" borderId="0" xfId="0" applyFont="1" applyAlignment="1">
      <alignment horizontal="left" vertical="top"/>
    </xf>
    <xf numFmtId="0" fontId="4" fillId="0" borderId="7" xfId="0" applyFont="1" applyBorder="1" applyAlignment="1">
      <alignment horizontal="center" vertical="top"/>
    </xf>
    <xf numFmtId="0" fontId="12" fillId="0" borderId="0" xfId="0" applyFont="1" applyAlignment="1">
      <alignment horizontal="center" vertical="justify" wrapText="1"/>
    </xf>
    <xf numFmtId="43" fontId="19" fillId="0" borderId="0" xfId="1" applyFont="1" applyFill="1" applyBorder="1" applyAlignment="1">
      <alignment horizontal="center" vertical="center" wrapText="1"/>
    </xf>
    <xf numFmtId="0" fontId="17" fillId="0" borderId="0" xfId="0" applyFont="1" applyAlignment="1">
      <alignment horizontal="center" vertical="justify" wrapText="1"/>
    </xf>
    <xf numFmtId="0" fontId="29" fillId="0" borderId="0" xfId="0" applyFont="1" applyAlignment="1">
      <alignment horizontal="left" vertical="justify"/>
    </xf>
    <xf numFmtId="0" fontId="12" fillId="0" borderId="0" xfId="0" applyFont="1" applyAlignment="1">
      <alignment vertical="justify" wrapText="1"/>
    </xf>
    <xf numFmtId="0" fontId="18" fillId="0" borderId="0" xfId="0" applyFont="1" applyAlignment="1">
      <alignment horizontal="center" vertical="center" wrapText="1"/>
    </xf>
    <xf numFmtId="0" fontId="22" fillId="0" borderId="0" xfId="0" applyFont="1" applyAlignment="1">
      <alignment horizontal="center"/>
    </xf>
    <xf numFmtId="0" fontId="26" fillId="0" borderId="0" xfId="0" applyFont="1" applyAlignment="1">
      <alignment horizontal="center" vertical="center"/>
    </xf>
    <xf numFmtId="0" fontId="0" fillId="0" borderId="0" xfId="0" applyAlignment="1">
      <alignment horizontal="center"/>
    </xf>
  </cellXfs>
  <cellStyles count="4">
    <cellStyle name="Millares" xfId="1" builtinId="3"/>
    <cellStyle name="Moneda" xfId="2" builtinId="4"/>
    <cellStyle name="Normal" xfId="0" builtinId="0"/>
    <cellStyle name="Porcentaje" xfId="3"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338535</xdr:colOff>
      <xdr:row>336</xdr:row>
      <xdr:rowOff>198438</xdr:rowOff>
    </xdr:from>
    <xdr:to>
      <xdr:col>13</xdr:col>
      <xdr:colOff>33339</xdr:colOff>
      <xdr:row>351</xdr:row>
      <xdr:rowOff>42863</xdr:rowOff>
    </xdr:to>
    <xdr:pic>
      <xdr:nvPicPr>
        <xdr:cNvPr id="3" name="Imagen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stretch>
          <a:fillRect/>
        </a:stretch>
      </xdr:blipFill>
      <xdr:spPr>
        <a:xfrm>
          <a:off x="338535" y="68401407"/>
          <a:ext cx="10162382" cy="3743721"/>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Q418"/>
  <sheetViews>
    <sheetView tabSelected="1" topLeftCell="A140" zoomScaleNormal="100" workbookViewId="0">
      <selection activeCell="B140" sqref="B140:F140"/>
    </sheetView>
  </sheetViews>
  <sheetFormatPr baseColWidth="10" defaultRowHeight="15" x14ac:dyDescent="0.25"/>
  <cols>
    <col min="1" max="1" width="5.140625" customWidth="1"/>
    <col min="6" max="6" width="10.42578125" customWidth="1"/>
    <col min="8" max="8" width="10.85546875" customWidth="1"/>
    <col min="9" max="9" width="13" customWidth="1"/>
    <col min="10" max="10" width="14" customWidth="1"/>
    <col min="11" max="11" width="16.28515625" bestFit="1" customWidth="1"/>
    <col min="12" max="13" width="15" bestFit="1" customWidth="1"/>
    <col min="14" max="14" width="11.5703125" customWidth="1"/>
    <col min="16" max="16" width="15" customWidth="1"/>
    <col min="17" max="17" width="14.140625" bestFit="1" customWidth="1"/>
  </cols>
  <sheetData>
    <row r="1" spans="1:16" x14ac:dyDescent="0.25">
      <c r="A1" s="193" t="s">
        <v>236</v>
      </c>
      <c r="B1" s="193"/>
      <c r="C1" s="193"/>
      <c r="D1" s="193"/>
      <c r="E1" s="193"/>
      <c r="F1" s="193"/>
      <c r="G1" s="193"/>
      <c r="H1" s="193"/>
      <c r="I1" s="193"/>
      <c r="J1" s="193"/>
      <c r="K1" s="193"/>
      <c r="L1" s="193"/>
      <c r="M1" s="193"/>
      <c r="N1" s="193"/>
      <c r="O1" s="193"/>
      <c r="P1" s="1"/>
    </row>
    <row r="2" spans="1:16" x14ac:dyDescent="0.25">
      <c r="A2" s="193" t="s">
        <v>237</v>
      </c>
      <c r="B2" s="193"/>
      <c r="C2" s="193"/>
      <c r="D2" s="193"/>
      <c r="E2" s="193"/>
      <c r="F2" s="193"/>
      <c r="G2" s="193"/>
      <c r="H2" s="193"/>
      <c r="I2" s="193"/>
      <c r="J2" s="193"/>
      <c r="K2" s="193"/>
      <c r="L2" s="193"/>
      <c r="M2" s="193"/>
      <c r="N2" s="193"/>
      <c r="O2" s="193"/>
      <c r="P2" s="3"/>
    </row>
    <row r="3" spans="1:16" s="139" customFormat="1" ht="22.5" customHeight="1" x14ac:dyDescent="0.25">
      <c r="A3" s="339" t="s">
        <v>382</v>
      </c>
      <c r="B3" s="339"/>
      <c r="C3" s="339"/>
      <c r="D3" s="339"/>
      <c r="E3" s="339"/>
      <c r="F3" s="339"/>
      <c r="G3" s="339"/>
      <c r="H3" s="339"/>
      <c r="I3" s="339"/>
      <c r="J3" s="339"/>
      <c r="K3" s="339"/>
      <c r="L3" s="339"/>
      <c r="M3" s="339"/>
      <c r="N3" s="339"/>
      <c r="O3" s="339"/>
      <c r="P3" s="3"/>
    </row>
    <row r="4" spans="1:16" ht="21.75" customHeight="1" x14ac:dyDescent="0.25">
      <c r="A4" s="205" t="s">
        <v>0</v>
      </c>
      <c r="B4" s="205"/>
      <c r="C4" s="205"/>
      <c r="D4" s="205"/>
      <c r="E4" s="205"/>
      <c r="F4" s="205"/>
      <c r="G4" s="205"/>
      <c r="H4" s="205"/>
      <c r="I4" s="205"/>
      <c r="J4" s="205"/>
      <c r="K4" s="205"/>
      <c r="L4" s="205"/>
      <c r="M4" s="205"/>
      <c r="N4" s="205"/>
      <c r="O4" s="134"/>
      <c r="P4" s="3"/>
    </row>
    <row r="5" spans="1:16" ht="15.75" customHeight="1" x14ac:dyDescent="0.25">
      <c r="A5" s="205"/>
      <c r="B5" s="205"/>
      <c r="C5" s="205"/>
      <c r="D5" s="205"/>
      <c r="E5" s="205"/>
      <c r="F5" s="205"/>
      <c r="G5" s="205"/>
      <c r="H5" s="205"/>
      <c r="I5" s="205"/>
      <c r="J5" s="205"/>
      <c r="K5" s="205"/>
      <c r="L5" s="205"/>
      <c r="M5" s="205"/>
      <c r="N5" s="205"/>
      <c r="O5" s="134"/>
      <c r="P5" s="3"/>
    </row>
    <row r="6" spans="1:16" ht="19.5" customHeight="1" x14ac:dyDescent="0.25">
      <c r="A6" s="205"/>
      <c r="B6" s="205"/>
      <c r="C6" s="205"/>
      <c r="D6" s="205"/>
      <c r="E6" s="205"/>
      <c r="F6" s="205"/>
      <c r="G6" s="205"/>
      <c r="H6" s="205"/>
      <c r="I6" s="205"/>
      <c r="J6" s="205"/>
      <c r="K6" s="205"/>
      <c r="L6" s="205"/>
      <c r="M6" s="205"/>
      <c r="N6" s="205"/>
      <c r="O6" s="134"/>
      <c r="P6" s="3"/>
    </row>
    <row r="7" spans="1:16" ht="13.5" customHeight="1" x14ac:dyDescent="0.25">
      <c r="A7" s="134"/>
      <c r="B7" s="134"/>
      <c r="C7" s="134"/>
      <c r="D7" s="134"/>
      <c r="E7" s="134"/>
      <c r="F7" s="134"/>
      <c r="G7" s="134"/>
      <c r="H7" s="134"/>
      <c r="I7" s="134"/>
      <c r="J7" s="134"/>
      <c r="K7" s="134"/>
      <c r="L7" s="134"/>
      <c r="M7" s="134"/>
      <c r="N7" s="134"/>
      <c r="O7" s="134"/>
      <c r="P7" s="3"/>
    </row>
    <row r="8" spans="1:16" x14ac:dyDescent="0.25">
      <c r="A8" s="5"/>
      <c r="B8" s="5"/>
      <c r="C8" s="5"/>
      <c r="D8" s="5"/>
      <c r="E8" s="5"/>
      <c r="F8" s="5"/>
      <c r="G8" s="5"/>
      <c r="H8" s="4"/>
      <c r="I8" s="5"/>
      <c r="J8" s="5"/>
      <c r="K8" s="5"/>
      <c r="L8" s="5"/>
      <c r="M8" s="5"/>
      <c r="N8" s="5"/>
      <c r="O8" s="5"/>
      <c r="P8" s="3"/>
    </row>
    <row r="9" spans="1:16" x14ac:dyDescent="0.25">
      <c r="A9" s="6" t="s">
        <v>1</v>
      </c>
      <c r="B9" s="120" t="s">
        <v>2</v>
      </c>
      <c r="C9" s="4"/>
      <c r="D9" s="4"/>
      <c r="E9" s="4"/>
      <c r="F9" s="4"/>
      <c r="G9" s="4"/>
      <c r="H9" s="4"/>
      <c r="I9" s="4"/>
      <c r="J9" s="4"/>
      <c r="K9" s="4"/>
      <c r="L9" s="4"/>
      <c r="M9" s="4"/>
      <c r="N9" s="4"/>
      <c r="O9" s="4"/>
      <c r="P9" s="3"/>
    </row>
    <row r="10" spans="1:16" x14ac:dyDescent="0.25">
      <c r="A10" s="6" t="s">
        <v>3</v>
      </c>
      <c r="B10" s="120" t="s">
        <v>4</v>
      </c>
      <c r="C10" s="4"/>
      <c r="D10" s="4"/>
      <c r="E10" s="4"/>
      <c r="F10" s="4"/>
      <c r="G10" s="4"/>
      <c r="H10" s="4"/>
      <c r="I10" s="4"/>
      <c r="J10" s="4"/>
      <c r="K10" s="4"/>
      <c r="L10" s="4"/>
      <c r="M10" s="4"/>
      <c r="N10" s="4"/>
      <c r="O10" s="4"/>
      <c r="P10" s="3"/>
    </row>
    <row r="11" spans="1:16" x14ac:dyDescent="0.25">
      <c r="A11" s="6" t="s">
        <v>5</v>
      </c>
      <c r="B11" s="120" t="s">
        <v>6</v>
      </c>
      <c r="C11" s="4"/>
      <c r="D11" s="4"/>
      <c r="E11" s="4"/>
      <c r="F11" s="4"/>
      <c r="G11" s="4"/>
      <c r="H11" s="4"/>
      <c r="I11" s="4"/>
      <c r="J11" s="4"/>
      <c r="K11" s="4"/>
      <c r="L11" s="4"/>
      <c r="M11" s="4"/>
      <c r="N11" s="4"/>
      <c r="O11" s="4"/>
      <c r="P11" s="3"/>
    </row>
    <row r="12" spans="1:16" x14ac:dyDescent="0.25">
      <c r="A12" s="8"/>
      <c r="B12" s="9"/>
      <c r="C12" s="3"/>
      <c r="D12" s="3"/>
      <c r="E12" s="3"/>
      <c r="F12" s="3"/>
      <c r="G12" s="3"/>
      <c r="H12" s="3"/>
      <c r="I12" s="3"/>
      <c r="J12" s="3"/>
      <c r="K12" s="3"/>
      <c r="L12" s="3"/>
      <c r="M12" s="3"/>
      <c r="N12" s="3"/>
      <c r="O12" s="3"/>
      <c r="P12" s="3"/>
    </row>
    <row r="13" spans="1:16" x14ac:dyDescent="0.25">
      <c r="A13" s="10"/>
      <c r="B13" s="10"/>
      <c r="C13" s="10"/>
      <c r="D13" s="10"/>
      <c r="E13" s="10"/>
      <c r="F13" s="10"/>
      <c r="G13" s="10"/>
      <c r="H13" s="10"/>
      <c r="I13" s="10"/>
      <c r="J13" s="10"/>
      <c r="K13" s="10"/>
      <c r="L13" s="10"/>
      <c r="M13" s="10"/>
      <c r="N13" s="10"/>
      <c r="O13" s="3"/>
      <c r="P13" s="3"/>
    </row>
    <row r="14" spans="1:16" x14ac:dyDescent="0.25">
      <c r="A14" s="11" t="s">
        <v>7</v>
      </c>
      <c r="B14" s="11" t="s">
        <v>8</v>
      </c>
      <c r="C14" s="11"/>
      <c r="D14" s="11"/>
      <c r="E14" s="11"/>
      <c r="F14" s="11"/>
      <c r="G14" s="11"/>
      <c r="H14" s="11"/>
      <c r="I14" s="11"/>
      <c r="J14" s="11"/>
      <c r="K14" s="11"/>
      <c r="L14" s="11"/>
      <c r="M14" s="11"/>
      <c r="N14" s="11"/>
      <c r="O14" s="11"/>
      <c r="P14" s="3"/>
    </row>
    <row r="15" spans="1:16" x14ac:dyDescent="0.25">
      <c r="A15" s="11"/>
      <c r="B15" s="11"/>
      <c r="C15" s="11"/>
      <c r="D15" s="11"/>
      <c r="E15" s="11"/>
      <c r="F15" s="11"/>
      <c r="G15" s="11"/>
      <c r="H15" s="11"/>
      <c r="I15" s="11"/>
      <c r="J15" s="11"/>
      <c r="K15" s="11"/>
      <c r="L15" s="11"/>
      <c r="M15" s="11"/>
      <c r="N15" s="11"/>
      <c r="O15" s="11"/>
      <c r="P15" s="3"/>
    </row>
    <row r="16" spans="1:16" x14ac:dyDescent="0.25">
      <c r="A16" s="12" t="s">
        <v>9</v>
      </c>
      <c r="B16" s="11"/>
      <c r="C16" s="11"/>
      <c r="D16" s="11"/>
      <c r="E16" s="11"/>
      <c r="F16" s="11"/>
      <c r="G16" s="11"/>
      <c r="H16" s="11"/>
      <c r="I16" s="11"/>
      <c r="J16" s="11"/>
      <c r="K16" s="11"/>
      <c r="L16" s="11"/>
      <c r="M16" s="11"/>
      <c r="N16" s="11"/>
      <c r="O16" s="11"/>
      <c r="P16" s="3"/>
    </row>
    <row r="17" spans="1:16" x14ac:dyDescent="0.25">
      <c r="A17" s="3"/>
      <c r="B17" s="119" t="s">
        <v>11</v>
      </c>
      <c r="C17" s="15"/>
      <c r="D17" s="15"/>
      <c r="E17" s="15"/>
      <c r="F17" s="15"/>
      <c r="G17" s="15"/>
      <c r="H17" s="15"/>
      <c r="I17" s="15"/>
      <c r="J17" s="15"/>
      <c r="K17" s="15"/>
      <c r="L17" s="15"/>
      <c r="M17" s="15"/>
      <c r="N17" s="15"/>
      <c r="O17" s="15"/>
      <c r="P17" s="3"/>
    </row>
    <row r="18" spans="1:16" x14ac:dyDescent="0.25">
      <c r="A18" s="3"/>
      <c r="B18" s="15"/>
      <c r="C18" s="15"/>
      <c r="D18" s="15"/>
      <c r="E18" s="15"/>
      <c r="F18" s="15"/>
      <c r="G18" s="15"/>
      <c r="H18" s="15"/>
      <c r="I18" s="15"/>
      <c r="J18" s="15"/>
      <c r="K18" s="15"/>
      <c r="L18" s="15"/>
      <c r="M18" s="15"/>
      <c r="N18" s="15"/>
      <c r="O18" s="15"/>
      <c r="P18" s="3"/>
    </row>
    <row r="19" spans="1:16" x14ac:dyDescent="0.25">
      <c r="A19" s="3"/>
      <c r="B19" s="15"/>
      <c r="C19" s="194" t="s">
        <v>12</v>
      </c>
      <c r="D19" s="194"/>
      <c r="E19" s="194"/>
      <c r="F19" s="194"/>
      <c r="G19" s="194"/>
      <c r="H19" s="194"/>
      <c r="I19" s="195">
        <v>2023</v>
      </c>
      <c r="J19" s="195"/>
      <c r="K19" s="195"/>
      <c r="L19" s="195">
        <v>2022</v>
      </c>
      <c r="M19" s="195"/>
      <c r="N19" s="195"/>
      <c r="O19" s="3"/>
      <c r="P19" s="3"/>
    </row>
    <row r="20" spans="1:16" x14ac:dyDescent="0.25">
      <c r="A20" s="3"/>
      <c r="B20" s="15"/>
      <c r="C20" s="196" t="s">
        <v>338</v>
      </c>
      <c r="D20" s="196"/>
      <c r="E20" s="196"/>
      <c r="F20" s="196"/>
      <c r="G20" s="196"/>
      <c r="H20" s="196"/>
      <c r="I20" s="197">
        <f>J33</f>
        <v>4964057.97</v>
      </c>
      <c r="J20" s="196"/>
      <c r="K20" s="196"/>
      <c r="L20" s="202">
        <v>1213045.8400000001</v>
      </c>
      <c r="M20" s="203"/>
      <c r="N20" s="204"/>
      <c r="O20" s="3"/>
      <c r="P20" s="3"/>
    </row>
    <row r="21" spans="1:16" x14ac:dyDescent="0.25">
      <c r="A21" s="3"/>
      <c r="B21" s="15"/>
      <c r="C21" s="196" t="s">
        <v>13</v>
      </c>
      <c r="D21" s="196"/>
      <c r="E21" s="196"/>
      <c r="F21" s="196"/>
      <c r="G21" s="196"/>
      <c r="H21" s="196"/>
      <c r="I21" s="197">
        <v>0</v>
      </c>
      <c r="J21" s="196"/>
      <c r="K21" s="196"/>
      <c r="L21" s="197">
        <v>0</v>
      </c>
      <c r="M21" s="196"/>
      <c r="N21" s="196"/>
      <c r="O21" s="3"/>
      <c r="P21" s="3"/>
    </row>
    <row r="22" spans="1:16" x14ac:dyDescent="0.25">
      <c r="A22" s="3"/>
      <c r="B22" s="15"/>
      <c r="C22" s="196" t="s">
        <v>14</v>
      </c>
      <c r="D22" s="196"/>
      <c r="E22" s="196"/>
      <c r="F22" s="196"/>
      <c r="G22" s="196"/>
      <c r="H22" s="196"/>
      <c r="I22" s="197">
        <v>0</v>
      </c>
      <c r="J22" s="196"/>
      <c r="K22" s="196"/>
      <c r="L22" s="197">
        <v>0</v>
      </c>
      <c r="M22" s="196"/>
      <c r="N22" s="196"/>
      <c r="O22" s="3"/>
      <c r="P22" s="3"/>
    </row>
    <row r="23" spans="1:16" x14ac:dyDescent="0.25">
      <c r="A23" s="3"/>
      <c r="B23" s="15"/>
      <c r="C23" s="198" t="s">
        <v>15</v>
      </c>
      <c r="D23" s="199"/>
      <c r="E23" s="199"/>
      <c r="F23" s="199"/>
      <c r="G23" s="199"/>
      <c r="H23" s="200"/>
      <c r="I23" s="201">
        <f>SUM(I20:K22)</f>
        <v>4964057.97</v>
      </c>
      <c r="J23" s="201"/>
      <c r="K23" s="201"/>
      <c r="L23" s="201">
        <f>SUM(L20:N22)</f>
        <v>1213045.8400000001</v>
      </c>
      <c r="M23" s="201"/>
      <c r="N23" s="201"/>
      <c r="O23" s="3"/>
      <c r="P23" s="3"/>
    </row>
    <row r="24" spans="1:16" x14ac:dyDescent="0.25">
      <c r="A24" s="3"/>
      <c r="B24" s="17" t="s">
        <v>17</v>
      </c>
      <c r="C24" s="15"/>
      <c r="D24" s="15"/>
      <c r="E24" s="15"/>
      <c r="F24" s="15"/>
      <c r="G24" s="15"/>
      <c r="H24" s="15"/>
      <c r="I24" s="15"/>
      <c r="J24" s="15"/>
      <c r="K24" s="15"/>
      <c r="L24" s="15"/>
      <c r="M24" s="15"/>
      <c r="N24" s="15"/>
      <c r="O24" s="15"/>
      <c r="P24" s="3"/>
    </row>
    <row r="25" spans="1:16" x14ac:dyDescent="0.25">
      <c r="A25" s="3"/>
      <c r="B25" s="17"/>
      <c r="C25" s="15"/>
      <c r="D25" s="15"/>
      <c r="E25" s="15"/>
      <c r="F25" s="15"/>
      <c r="G25" s="15"/>
      <c r="H25" s="15"/>
      <c r="I25" s="15"/>
      <c r="J25" s="15"/>
      <c r="K25" s="15"/>
      <c r="L25" s="15"/>
      <c r="M25" s="15"/>
      <c r="N25" s="15"/>
      <c r="O25" s="15"/>
      <c r="P25" s="3"/>
    </row>
    <row r="26" spans="1:16" x14ac:dyDescent="0.25">
      <c r="A26" s="3"/>
      <c r="B26" s="119" t="s">
        <v>337</v>
      </c>
      <c r="C26" s="15"/>
      <c r="D26" s="15"/>
      <c r="E26" s="15"/>
      <c r="F26" s="15"/>
      <c r="G26" s="15"/>
      <c r="H26" s="15"/>
      <c r="I26" s="15"/>
      <c r="J26" s="15"/>
      <c r="K26" s="15"/>
      <c r="L26" s="15"/>
      <c r="M26" s="15"/>
      <c r="N26" s="15"/>
      <c r="O26" s="15"/>
      <c r="P26" s="3"/>
    </row>
    <row r="27" spans="1:16" x14ac:dyDescent="0.25">
      <c r="A27" s="3"/>
      <c r="B27" s="121" t="s">
        <v>18</v>
      </c>
      <c r="C27" s="18"/>
      <c r="D27" s="18"/>
      <c r="E27" s="18"/>
      <c r="F27" s="18"/>
      <c r="G27" s="18"/>
      <c r="H27" s="18"/>
      <c r="I27" s="18"/>
      <c r="J27" s="18"/>
      <c r="K27" s="18"/>
      <c r="L27" s="18"/>
      <c r="M27" s="18"/>
      <c r="N27" s="18"/>
      <c r="O27" s="18"/>
      <c r="P27" s="3"/>
    </row>
    <row r="28" spans="1:16" x14ac:dyDescent="0.25">
      <c r="A28" s="3"/>
      <c r="B28" s="15"/>
      <c r="C28" s="15"/>
      <c r="D28" s="15"/>
      <c r="E28" s="194" t="s">
        <v>19</v>
      </c>
      <c r="F28" s="194"/>
      <c r="G28" s="194"/>
      <c r="H28" s="194"/>
      <c r="I28" s="194"/>
      <c r="J28" s="195" t="s">
        <v>16</v>
      </c>
      <c r="K28" s="195"/>
      <c r="L28" s="195"/>
      <c r="M28" s="3"/>
      <c r="N28" s="15"/>
      <c r="O28" s="15"/>
      <c r="P28" s="3"/>
    </row>
    <row r="29" spans="1:16" x14ac:dyDescent="0.25">
      <c r="A29" s="3"/>
      <c r="B29" s="15"/>
      <c r="C29" s="15"/>
      <c r="D29" s="15"/>
      <c r="E29" s="196" t="s">
        <v>242</v>
      </c>
      <c r="F29" s="196"/>
      <c r="G29" s="196"/>
      <c r="H29" s="196"/>
      <c r="I29" s="196"/>
      <c r="J29" s="197">
        <v>9604.4500000000007</v>
      </c>
      <c r="K29" s="196"/>
      <c r="L29" s="196"/>
      <c r="M29" s="3"/>
      <c r="N29" s="15"/>
      <c r="O29" s="15"/>
      <c r="P29" s="3"/>
    </row>
    <row r="30" spans="1:16" x14ac:dyDescent="0.25">
      <c r="A30" s="3"/>
      <c r="B30" s="15"/>
      <c r="C30" s="15"/>
      <c r="D30" s="15"/>
      <c r="E30" s="180" t="s">
        <v>243</v>
      </c>
      <c r="F30" s="181"/>
      <c r="G30" s="181"/>
      <c r="H30" s="181"/>
      <c r="I30" s="182"/>
      <c r="J30" s="183">
        <v>107214.39999999999</v>
      </c>
      <c r="K30" s="184"/>
      <c r="L30" s="185"/>
      <c r="M30" s="3"/>
      <c r="N30" s="15"/>
      <c r="O30" s="15"/>
      <c r="P30" s="3"/>
    </row>
    <row r="31" spans="1:16" x14ac:dyDescent="0.25">
      <c r="A31" s="3"/>
      <c r="B31" s="15"/>
      <c r="C31" s="15"/>
      <c r="D31" s="15"/>
      <c r="E31" s="180" t="s">
        <v>373</v>
      </c>
      <c r="F31" s="181"/>
      <c r="G31" s="181"/>
      <c r="H31" s="181"/>
      <c r="I31" s="182"/>
      <c r="J31" s="183">
        <v>147679.12</v>
      </c>
      <c r="K31" s="184"/>
      <c r="L31" s="185"/>
      <c r="M31" s="3"/>
      <c r="N31" s="15"/>
      <c r="O31" s="15"/>
      <c r="P31" s="3"/>
    </row>
    <row r="32" spans="1:16" x14ac:dyDescent="0.25">
      <c r="A32" s="3"/>
      <c r="B32" s="15"/>
      <c r="C32" s="15"/>
      <c r="D32" s="15"/>
      <c r="E32" s="180" t="s">
        <v>374</v>
      </c>
      <c r="F32" s="181"/>
      <c r="G32" s="181"/>
      <c r="H32" s="181"/>
      <c r="I32" s="182"/>
      <c r="J32" s="183">
        <v>4699560</v>
      </c>
      <c r="K32" s="184"/>
      <c r="L32" s="185"/>
      <c r="M32" s="3"/>
      <c r="N32" s="15"/>
      <c r="O32" s="15"/>
      <c r="P32" s="3"/>
    </row>
    <row r="33" spans="1:16" x14ac:dyDescent="0.25">
      <c r="A33" s="3"/>
      <c r="B33" s="15"/>
      <c r="C33" s="15"/>
      <c r="D33" s="15"/>
      <c r="E33" s="198" t="s">
        <v>15</v>
      </c>
      <c r="F33" s="199"/>
      <c r="G33" s="199"/>
      <c r="H33" s="199"/>
      <c r="I33" s="200"/>
      <c r="J33" s="208">
        <f>SUM(J29:L32)</f>
        <v>4964057.97</v>
      </c>
      <c r="K33" s="209"/>
      <c r="L33" s="210"/>
      <c r="M33" s="3"/>
      <c r="N33" s="15"/>
      <c r="O33" s="15"/>
      <c r="P33" s="3"/>
    </row>
    <row r="34" spans="1:16" x14ac:dyDescent="0.25">
      <c r="A34" s="3"/>
      <c r="B34" s="15"/>
      <c r="C34" s="15"/>
      <c r="D34" s="15"/>
      <c r="E34" s="85"/>
      <c r="F34" s="85"/>
      <c r="G34" s="85"/>
      <c r="H34" s="85"/>
      <c r="I34" s="85"/>
      <c r="J34" s="16"/>
      <c r="K34" s="16"/>
      <c r="L34" s="16"/>
      <c r="M34" s="3"/>
      <c r="N34" s="15"/>
      <c r="O34" s="15"/>
      <c r="P34" s="3"/>
    </row>
    <row r="35" spans="1:16" x14ac:dyDescent="0.25">
      <c r="A35" s="13" t="s">
        <v>10</v>
      </c>
      <c r="B35" s="122" t="s">
        <v>20</v>
      </c>
      <c r="C35" s="3"/>
      <c r="D35" s="3"/>
      <c r="E35" s="3"/>
      <c r="F35" s="3"/>
      <c r="G35" s="3"/>
      <c r="H35" s="3"/>
      <c r="I35" s="3"/>
      <c r="J35" s="3"/>
      <c r="K35" s="3"/>
      <c r="L35" s="3"/>
      <c r="M35" s="3"/>
      <c r="N35" s="3"/>
      <c r="O35" s="3"/>
      <c r="P35" s="3"/>
    </row>
    <row r="36" spans="1:16" x14ac:dyDescent="0.25">
      <c r="A36" s="20"/>
      <c r="B36" s="186" t="s">
        <v>12</v>
      </c>
      <c r="C36" s="187"/>
      <c r="D36" s="187"/>
      <c r="E36" s="187"/>
      <c r="F36" s="187"/>
      <c r="G36" s="187"/>
      <c r="H36" s="187"/>
      <c r="I36" s="186">
        <v>2023</v>
      </c>
      <c r="J36" s="187"/>
      <c r="K36" s="188"/>
      <c r="L36" s="186">
        <v>2022</v>
      </c>
      <c r="M36" s="187"/>
      <c r="N36" s="188"/>
      <c r="O36" s="3"/>
      <c r="P36" s="3"/>
    </row>
    <row r="37" spans="1:16" x14ac:dyDescent="0.25">
      <c r="A37" s="20"/>
      <c r="B37" s="180" t="s">
        <v>21</v>
      </c>
      <c r="C37" s="181"/>
      <c r="D37" s="181"/>
      <c r="E37" s="181"/>
      <c r="F37" s="181"/>
      <c r="G37" s="181"/>
      <c r="H37" s="181"/>
      <c r="I37" s="183">
        <v>12742929.25</v>
      </c>
      <c r="J37" s="206"/>
      <c r="K37" s="207"/>
      <c r="L37" s="183">
        <v>10121896.74</v>
      </c>
      <c r="M37" s="206"/>
      <c r="N37" s="207"/>
      <c r="O37" s="3"/>
      <c r="P37" s="3"/>
    </row>
    <row r="38" spans="1:16" x14ac:dyDescent="0.25">
      <c r="A38" s="20"/>
      <c r="B38" s="180" t="s">
        <v>22</v>
      </c>
      <c r="C38" s="181"/>
      <c r="D38" s="181"/>
      <c r="E38" s="181"/>
      <c r="F38" s="181"/>
      <c r="G38" s="181"/>
      <c r="H38" s="181"/>
      <c r="I38" s="183">
        <v>25426028.84</v>
      </c>
      <c r="J38" s="206"/>
      <c r="K38" s="207"/>
      <c r="L38" s="183">
        <v>25312247.32</v>
      </c>
      <c r="M38" s="206"/>
      <c r="N38" s="207"/>
      <c r="O38" s="3"/>
      <c r="P38" s="3"/>
    </row>
    <row r="39" spans="1:16" x14ac:dyDescent="0.25">
      <c r="A39" s="20"/>
      <c r="B39" s="221" t="s">
        <v>23</v>
      </c>
      <c r="C39" s="222"/>
      <c r="D39" s="222"/>
      <c r="E39" s="222"/>
      <c r="F39" s="222"/>
      <c r="G39" s="222"/>
      <c r="H39" s="222"/>
      <c r="I39" s="183">
        <v>0</v>
      </c>
      <c r="J39" s="206"/>
      <c r="K39" s="207"/>
      <c r="L39" s="183">
        <v>0</v>
      </c>
      <c r="M39" s="206"/>
      <c r="N39" s="207"/>
      <c r="O39" s="3"/>
      <c r="P39" s="3"/>
    </row>
    <row r="40" spans="1:16" x14ac:dyDescent="0.25">
      <c r="A40" s="20"/>
      <c r="B40" s="186" t="s">
        <v>15</v>
      </c>
      <c r="C40" s="187"/>
      <c r="D40" s="187"/>
      <c r="E40" s="187"/>
      <c r="F40" s="187"/>
      <c r="G40" s="187"/>
      <c r="H40" s="187"/>
      <c r="I40" s="223">
        <f>SUM(I37:K39)</f>
        <v>38168958.090000004</v>
      </c>
      <c r="J40" s="224"/>
      <c r="K40" s="225"/>
      <c r="L40" s="223">
        <v>35434144.060000002</v>
      </c>
      <c r="M40" s="224"/>
      <c r="N40" s="225"/>
      <c r="O40" s="3"/>
      <c r="P40" s="3"/>
    </row>
    <row r="41" spans="1:16" ht="7.5" customHeight="1" x14ac:dyDescent="0.25">
      <c r="A41" s="20"/>
      <c r="B41" s="20"/>
      <c r="C41" s="20"/>
      <c r="D41" s="20"/>
      <c r="E41" s="20"/>
      <c r="F41" s="20"/>
      <c r="G41" s="20"/>
      <c r="H41" s="20"/>
      <c r="I41" s="20"/>
      <c r="J41" s="20"/>
      <c r="K41" s="20"/>
      <c r="L41" s="20"/>
      <c r="M41" s="20"/>
      <c r="N41" s="20"/>
      <c r="O41" s="20"/>
      <c r="P41" s="3"/>
    </row>
    <row r="42" spans="1:16" x14ac:dyDescent="0.25">
      <c r="A42" s="20"/>
      <c r="B42" s="119" t="s">
        <v>24</v>
      </c>
      <c r="C42" s="20"/>
      <c r="D42" s="20"/>
      <c r="E42" s="20"/>
      <c r="F42" s="20"/>
      <c r="G42" s="20"/>
      <c r="H42" s="20"/>
      <c r="I42" s="20"/>
      <c r="J42" s="20"/>
      <c r="K42" s="20"/>
      <c r="L42" s="20"/>
      <c r="M42" s="20"/>
      <c r="N42" s="20"/>
      <c r="O42" s="20"/>
      <c r="P42" s="3"/>
    </row>
    <row r="43" spans="1:16" ht="9.75" customHeight="1" x14ac:dyDescent="0.25">
      <c r="A43" s="20"/>
      <c r="B43" s="14"/>
      <c r="C43" s="20"/>
      <c r="D43" s="20"/>
      <c r="E43" s="20"/>
      <c r="F43" s="20"/>
      <c r="G43" s="20"/>
      <c r="H43" s="20"/>
      <c r="I43" s="20"/>
      <c r="J43" s="20"/>
      <c r="K43" s="20"/>
      <c r="L43" s="20"/>
      <c r="M43" s="20"/>
      <c r="N43" s="20"/>
      <c r="O43" s="20"/>
      <c r="P43" s="3"/>
    </row>
    <row r="44" spans="1:16" x14ac:dyDescent="0.25">
      <c r="A44" s="20"/>
      <c r="B44" s="14"/>
      <c r="C44" s="215" t="s">
        <v>12</v>
      </c>
      <c r="D44" s="215"/>
      <c r="E44" s="215"/>
      <c r="F44" s="215"/>
      <c r="G44" s="215"/>
      <c r="H44" s="215"/>
      <c r="I44" s="215" t="s">
        <v>25</v>
      </c>
      <c r="J44" s="215"/>
      <c r="K44" s="21" t="s">
        <v>26</v>
      </c>
      <c r="L44" s="20"/>
      <c r="M44" s="20"/>
      <c r="N44" s="20"/>
      <c r="O44" s="20"/>
      <c r="P44" s="3"/>
    </row>
    <row r="45" spans="1:16" x14ac:dyDescent="0.25">
      <c r="A45" s="20"/>
      <c r="B45" s="14"/>
      <c r="C45" s="211" t="s">
        <v>27</v>
      </c>
      <c r="D45" s="212"/>
      <c r="E45" s="212"/>
      <c r="F45" s="212"/>
      <c r="G45" s="212"/>
      <c r="H45" s="213"/>
      <c r="I45" s="220">
        <v>999839.69</v>
      </c>
      <c r="J45" s="220"/>
      <c r="K45" s="22">
        <f>I45/I52</f>
        <v>7.8462311952332303E-2</v>
      </c>
      <c r="L45" s="20"/>
      <c r="M45" s="129"/>
      <c r="N45" s="20"/>
      <c r="O45" s="20"/>
      <c r="P45" s="3"/>
    </row>
    <row r="46" spans="1:16" x14ac:dyDescent="0.25">
      <c r="A46" s="20"/>
      <c r="B46" s="14"/>
      <c r="C46" s="211" t="s">
        <v>28</v>
      </c>
      <c r="D46" s="212"/>
      <c r="E46" s="212"/>
      <c r="F46" s="212"/>
      <c r="G46" s="212"/>
      <c r="H46" s="213"/>
      <c r="I46" s="214">
        <v>667600</v>
      </c>
      <c r="J46" s="214"/>
      <c r="K46" s="22">
        <f>I46/I52</f>
        <v>5.2389838074318747E-2</v>
      </c>
      <c r="L46" s="20"/>
      <c r="M46" s="129"/>
      <c r="N46" s="20"/>
      <c r="O46" s="20"/>
      <c r="P46" s="3"/>
    </row>
    <row r="47" spans="1:16" x14ac:dyDescent="0.25">
      <c r="A47" s="20"/>
      <c r="B47" s="14"/>
      <c r="C47" s="211" t="s">
        <v>29</v>
      </c>
      <c r="D47" s="212"/>
      <c r="E47" s="212"/>
      <c r="F47" s="212"/>
      <c r="G47" s="212"/>
      <c r="H47" s="213"/>
      <c r="I47" s="214">
        <v>520920</v>
      </c>
      <c r="J47" s="214"/>
      <c r="K47" s="22">
        <f>I47/I52</f>
        <v>4.0879140877282984E-2</v>
      </c>
      <c r="L47" s="20"/>
      <c r="M47" s="129"/>
      <c r="N47" s="20"/>
      <c r="O47" s="20"/>
      <c r="P47" s="3"/>
    </row>
    <row r="48" spans="1:16" x14ac:dyDescent="0.25">
      <c r="A48" s="20"/>
      <c r="B48" s="14"/>
      <c r="C48" s="211" t="s">
        <v>30</v>
      </c>
      <c r="D48" s="212"/>
      <c r="E48" s="212"/>
      <c r="F48" s="212"/>
      <c r="G48" s="212"/>
      <c r="H48" s="213"/>
      <c r="I48" s="214">
        <f>672471.32+20296.39</f>
        <v>692767.71</v>
      </c>
      <c r="J48" s="214"/>
      <c r="K48" s="22">
        <f>I48/I52</f>
        <v>5.4364871405057823E-2</v>
      </c>
      <c r="L48" s="20"/>
      <c r="M48" s="129"/>
      <c r="N48" s="20"/>
      <c r="O48" s="20"/>
      <c r="P48" s="3"/>
    </row>
    <row r="49" spans="1:16" x14ac:dyDescent="0.25">
      <c r="A49" s="20"/>
      <c r="B49" s="14"/>
      <c r="C49" s="211" t="s">
        <v>31</v>
      </c>
      <c r="D49" s="212"/>
      <c r="E49" s="212"/>
      <c r="F49" s="212"/>
      <c r="G49" s="212"/>
      <c r="H49" s="213"/>
      <c r="I49" s="214">
        <v>2700481</v>
      </c>
      <c r="J49" s="214"/>
      <c r="K49" s="22">
        <f>I49/I52</f>
        <v>0.21191995553141754</v>
      </c>
      <c r="L49" s="20"/>
      <c r="M49" s="135"/>
      <c r="N49" s="20"/>
      <c r="O49" s="20"/>
      <c r="P49" s="3"/>
    </row>
    <row r="50" spans="1:16" x14ac:dyDescent="0.25">
      <c r="A50" s="20"/>
      <c r="B50" s="14"/>
      <c r="C50" s="211" t="s">
        <v>32</v>
      </c>
      <c r="D50" s="212"/>
      <c r="E50" s="212"/>
      <c r="F50" s="212"/>
      <c r="G50" s="212"/>
      <c r="H50" s="213"/>
      <c r="I50" s="214">
        <v>658786.06000000006</v>
      </c>
      <c r="J50" s="214"/>
      <c r="K50" s="22">
        <f>I50/I52</f>
        <v>5.1698165082412276E-2</v>
      </c>
      <c r="L50" s="20"/>
      <c r="M50" s="129"/>
      <c r="N50" s="20"/>
      <c r="O50" s="20"/>
      <c r="P50" s="3"/>
    </row>
    <row r="51" spans="1:16" x14ac:dyDescent="0.25">
      <c r="A51" s="20"/>
      <c r="B51" s="14"/>
      <c r="C51" s="211" t="s">
        <v>376</v>
      </c>
      <c r="D51" s="212"/>
      <c r="E51" s="212"/>
      <c r="F51" s="212"/>
      <c r="G51" s="212"/>
      <c r="H51" s="213"/>
      <c r="I51" s="214">
        <v>6502534.79</v>
      </c>
      <c r="J51" s="214"/>
      <c r="K51" s="22">
        <f>I51/I52</f>
        <v>0.51028571707717829</v>
      </c>
      <c r="L51" s="20"/>
      <c r="M51" s="129"/>
      <c r="N51" s="20"/>
      <c r="O51" s="20"/>
      <c r="P51" s="3"/>
    </row>
    <row r="52" spans="1:16" x14ac:dyDescent="0.25">
      <c r="A52" s="20"/>
      <c r="B52" s="20"/>
      <c r="C52" s="215" t="s">
        <v>15</v>
      </c>
      <c r="D52" s="215"/>
      <c r="E52" s="215"/>
      <c r="F52" s="215"/>
      <c r="G52" s="215"/>
      <c r="H52" s="215"/>
      <c r="I52" s="216">
        <f>SUM(I45:J51)</f>
        <v>12742929.25</v>
      </c>
      <c r="J52" s="217"/>
      <c r="K52" s="95">
        <f>SUM(K45:K51)</f>
        <v>1</v>
      </c>
      <c r="L52" s="3"/>
      <c r="M52" s="3"/>
      <c r="N52" s="20"/>
      <c r="O52" s="20"/>
      <c r="P52" s="3"/>
    </row>
    <row r="53" spans="1:16" ht="40.5" customHeight="1" x14ac:dyDescent="0.25">
      <c r="A53" s="20"/>
      <c r="B53" s="20"/>
      <c r="C53" s="23"/>
      <c r="D53" s="23"/>
      <c r="E53" s="23"/>
      <c r="F53" s="23"/>
      <c r="G53" s="23"/>
      <c r="H53" s="23"/>
      <c r="I53" s="24"/>
      <c r="J53" s="25"/>
      <c r="K53" s="26"/>
      <c r="L53" s="3"/>
      <c r="M53" s="3"/>
      <c r="N53" s="20"/>
      <c r="O53" s="20"/>
      <c r="P53" s="3"/>
    </row>
    <row r="54" spans="1:16" x14ac:dyDescent="0.25">
      <c r="A54" s="20"/>
      <c r="B54" s="11" t="s">
        <v>33</v>
      </c>
      <c r="C54" s="23"/>
      <c r="D54" s="23"/>
      <c r="E54" s="23"/>
      <c r="F54" s="23"/>
      <c r="G54" s="23"/>
      <c r="H54" s="23"/>
      <c r="I54" s="24"/>
      <c r="J54" s="25"/>
      <c r="K54" s="26"/>
      <c r="L54" s="3"/>
      <c r="M54" s="3"/>
      <c r="N54" s="20"/>
      <c r="O54" s="20"/>
      <c r="P54" s="3"/>
    </row>
    <row r="55" spans="1:16" ht="8.25" customHeight="1" x14ac:dyDescent="0.25">
      <c r="A55" s="20"/>
      <c r="B55" s="11"/>
      <c r="C55" s="23"/>
      <c r="D55" s="23"/>
      <c r="E55" s="23"/>
      <c r="F55" s="23"/>
      <c r="G55" s="23"/>
      <c r="H55" s="23"/>
      <c r="I55" s="24"/>
      <c r="J55" s="25"/>
      <c r="K55" s="26"/>
      <c r="L55" s="3"/>
      <c r="M55" s="3"/>
      <c r="N55" s="20"/>
      <c r="O55" s="20"/>
      <c r="P55" s="3"/>
    </row>
    <row r="56" spans="1:16" x14ac:dyDescent="0.25">
      <c r="A56" s="20"/>
      <c r="B56" s="218" t="s">
        <v>332</v>
      </c>
      <c r="C56" s="218"/>
      <c r="D56" s="218"/>
      <c r="E56" s="218"/>
      <c r="F56" s="218"/>
      <c r="G56" s="218"/>
      <c r="H56" s="218"/>
      <c r="I56" s="218"/>
      <c r="J56" s="218"/>
      <c r="K56" s="218"/>
      <c r="L56" s="218"/>
      <c r="M56" s="218"/>
      <c r="N56" s="218"/>
      <c r="O56" s="218"/>
      <c r="P56" s="3"/>
    </row>
    <row r="57" spans="1:16" x14ac:dyDescent="0.25">
      <c r="A57" s="20"/>
      <c r="B57" s="219" t="s">
        <v>339</v>
      </c>
      <c r="C57" s="219"/>
      <c r="D57" s="219"/>
      <c r="E57" s="219"/>
      <c r="F57" s="219"/>
      <c r="G57" s="219"/>
      <c r="H57" s="219"/>
      <c r="I57" s="219"/>
      <c r="J57" s="219"/>
      <c r="K57" s="219"/>
      <c r="L57" s="219"/>
      <c r="M57" s="219"/>
      <c r="N57" s="219"/>
      <c r="O57" s="219"/>
      <c r="P57" s="3"/>
    </row>
    <row r="58" spans="1:16" x14ac:dyDescent="0.25">
      <c r="A58" s="20"/>
      <c r="B58" s="228" t="s">
        <v>331</v>
      </c>
      <c r="C58" s="228"/>
      <c r="D58" s="228"/>
      <c r="E58" s="228"/>
      <c r="F58" s="228"/>
      <c r="G58" s="228"/>
      <c r="H58" s="228"/>
      <c r="I58" s="228"/>
      <c r="J58" s="228"/>
      <c r="K58" s="228"/>
      <c r="L58" s="228"/>
      <c r="M58" s="228"/>
      <c r="N58" s="228"/>
      <c r="O58" s="228"/>
      <c r="P58" s="3"/>
    </row>
    <row r="59" spans="1:16" ht="6.75" customHeight="1" x14ac:dyDescent="0.25">
      <c r="A59" s="20"/>
      <c r="B59" s="27"/>
      <c r="C59" s="27"/>
      <c r="D59" s="27"/>
      <c r="E59" s="27"/>
      <c r="F59" s="27"/>
      <c r="G59" s="27"/>
      <c r="H59" s="27"/>
      <c r="I59" s="27"/>
      <c r="J59" s="27"/>
      <c r="K59" s="27"/>
      <c r="L59" s="87"/>
      <c r="M59" s="89"/>
      <c r="N59" s="27"/>
      <c r="O59" s="27"/>
      <c r="P59" s="3"/>
    </row>
    <row r="60" spans="1:16" x14ac:dyDescent="0.25">
      <c r="A60" s="20"/>
      <c r="B60" s="118" t="s">
        <v>34</v>
      </c>
      <c r="C60" s="27"/>
      <c r="D60" s="27"/>
      <c r="E60" s="27"/>
      <c r="F60" s="27"/>
      <c r="G60" s="27"/>
      <c r="H60" s="27"/>
      <c r="I60" s="27"/>
      <c r="J60" s="27"/>
      <c r="K60" s="27"/>
      <c r="L60" s="87"/>
      <c r="M60" s="89"/>
      <c r="N60" s="27"/>
      <c r="O60" s="27"/>
      <c r="P60" s="3"/>
    </row>
    <row r="61" spans="1:16" ht="6" customHeight="1" x14ac:dyDescent="0.25">
      <c r="A61" s="20"/>
      <c r="B61" s="27"/>
      <c r="C61" s="27"/>
      <c r="D61" s="27"/>
      <c r="E61" s="27"/>
      <c r="F61" s="27"/>
      <c r="G61" s="27"/>
      <c r="H61" s="27"/>
      <c r="I61" s="27"/>
      <c r="J61" s="27"/>
      <c r="K61" s="27"/>
      <c r="L61" s="87"/>
      <c r="M61" s="89"/>
      <c r="N61" s="27"/>
      <c r="O61" s="27"/>
      <c r="P61" s="3"/>
    </row>
    <row r="62" spans="1:16" x14ac:dyDescent="0.25">
      <c r="A62" s="20"/>
      <c r="B62" s="195" t="s">
        <v>12</v>
      </c>
      <c r="C62" s="195"/>
      <c r="D62" s="195"/>
      <c r="E62" s="195"/>
      <c r="F62" s="195"/>
      <c r="G62" s="229">
        <v>2023</v>
      </c>
      <c r="H62" s="229"/>
      <c r="I62" s="229"/>
      <c r="J62" s="28" t="s">
        <v>26</v>
      </c>
      <c r="K62" s="27"/>
      <c r="L62" s="87"/>
      <c r="M62" s="89"/>
      <c r="N62" s="27"/>
      <c r="O62" s="27"/>
      <c r="P62" s="3"/>
    </row>
    <row r="63" spans="1:16" x14ac:dyDescent="0.25">
      <c r="A63" s="20"/>
      <c r="B63" s="29" t="s">
        <v>35</v>
      </c>
      <c r="C63" s="30"/>
      <c r="D63" s="30"/>
      <c r="E63" s="30"/>
      <c r="F63" s="31"/>
      <c r="G63" s="230">
        <f>4130.77+131.04+414467.38+3609961.72+5422694.64+4727885.9+4704269.69+4681050.35+227514.07+1627790.51</f>
        <v>25419896.070000004</v>
      </c>
      <c r="H63" s="230"/>
      <c r="I63" s="230"/>
      <c r="J63" s="231">
        <f>G63/G66</f>
        <v>0.99975879953418634</v>
      </c>
      <c r="K63" s="27"/>
      <c r="L63" s="87"/>
      <c r="M63" s="89"/>
      <c r="N63" s="27"/>
      <c r="O63" s="27"/>
      <c r="P63" s="3"/>
    </row>
    <row r="64" spans="1:16" ht="3" hidden="1" x14ac:dyDescent="0.25">
      <c r="A64" s="20"/>
      <c r="B64" s="32" t="s">
        <v>36</v>
      </c>
      <c r="C64" s="33"/>
      <c r="D64" s="33"/>
      <c r="E64" s="33"/>
      <c r="F64" s="34"/>
      <c r="G64" s="230"/>
      <c r="H64" s="230"/>
      <c r="I64" s="230"/>
      <c r="J64" s="231"/>
      <c r="K64" s="27"/>
      <c r="L64" s="87"/>
      <c r="M64" s="89"/>
      <c r="N64" s="87"/>
      <c r="O64" s="27"/>
      <c r="P64" s="3"/>
    </row>
    <row r="65" spans="1:16" x14ac:dyDescent="0.25">
      <c r="A65" s="20"/>
      <c r="B65" s="233" t="s">
        <v>37</v>
      </c>
      <c r="C65" s="234"/>
      <c r="D65" s="234"/>
      <c r="E65" s="234"/>
      <c r="F65" s="235"/>
      <c r="G65" s="232">
        <f>3600+2532.77</f>
        <v>6132.77</v>
      </c>
      <c r="H65" s="232"/>
      <c r="I65" s="232"/>
      <c r="J65" s="35">
        <f>G65/G66</f>
        <v>2.4120046581367754E-4</v>
      </c>
      <c r="K65" s="27"/>
      <c r="L65" s="87"/>
      <c r="M65" s="89"/>
      <c r="N65" s="27"/>
      <c r="O65" s="27"/>
      <c r="P65" s="3"/>
    </row>
    <row r="66" spans="1:16" x14ac:dyDescent="0.25">
      <c r="A66" s="20"/>
      <c r="B66" s="27"/>
      <c r="C66" s="27"/>
      <c r="D66" s="27"/>
      <c r="E66" s="27"/>
      <c r="F66" s="27"/>
      <c r="G66" s="226">
        <f>SUM(G63:G65)</f>
        <v>25426028.840000004</v>
      </c>
      <c r="H66" s="226"/>
      <c r="I66" s="226"/>
      <c r="J66" s="117">
        <f>SUM(J63:J65)</f>
        <v>1</v>
      </c>
      <c r="K66" s="27"/>
      <c r="L66" s="87"/>
      <c r="M66" s="89">
        <f>SUM(M59:M65)</f>
        <v>0</v>
      </c>
      <c r="N66" s="27"/>
      <c r="O66" s="27"/>
      <c r="P66" s="3"/>
    </row>
    <row r="67" spans="1:16" x14ac:dyDescent="0.25">
      <c r="A67" s="20"/>
      <c r="B67" s="27"/>
      <c r="C67" s="27"/>
      <c r="D67" s="27"/>
      <c r="E67" s="27"/>
      <c r="F67" s="27"/>
      <c r="G67" s="36"/>
      <c r="H67" s="36"/>
      <c r="I67" s="125"/>
      <c r="J67" s="37"/>
      <c r="K67" s="27"/>
      <c r="L67" s="41"/>
      <c r="M67" s="90">
        <f>L66+M66</f>
        <v>0</v>
      </c>
      <c r="N67" s="27"/>
      <c r="O67" s="27"/>
      <c r="P67" s="3"/>
    </row>
    <row r="68" spans="1:16" x14ac:dyDescent="0.25">
      <c r="A68" s="20"/>
      <c r="B68" s="122" t="s">
        <v>38</v>
      </c>
      <c r="C68" s="27"/>
      <c r="D68" s="27"/>
      <c r="E68" s="27"/>
      <c r="F68" s="27"/>
      <c r="G68" s="36"/>
      <c r="H68" s="36"/>
      <c r="I68" s="125"/>
      <c r="J68" s="124"/>
      <c r="K68" s="27"/>
      <c r="L68" s="27"/>
      <c r="M68" s="27"/>
      <c r="N68" s="27"/>
      <c r="O68" s="27"/>
      <c r="P68" s="3"/>
    </row>
    <row r="69" spans="1:16" x14ac:dyDescent="0.25">
      <c r="A69" s="20"/>
      <c r="B69" s="118" t="s">
        <v>39</v>
      </c>
      <c r="C69" s="27"/>
      <c r="D69" s="27"/>
      <c r="E69" s="27"/>
      <c r="F69" s="27"/>
      <c r="G69" s="36"/>
      <c r="H69" s="36"/>
      <c r="I69" s="125"/>
      <c r="J69" s="37"/>
      <c r="K69" s="27"/>
      <c r="L69" s="41"/>
      <c r="M69" s="27"/>
      <c r="N69" s="27"/>
      <c r="O69" s="27"/>
      <c r="P69" s="3"/>
    </row>
    <row r="70" spans="1:16" x14ac:dyDescent="0.25">
      <c r="A70" s="20"/>
      <c r="B70" s="17"/>
      <c r="C70" s="17"/>
      <c r="D70" s="17"/>
      <c r="E70" s="17"/>
      <c r="F70" s="17"/>
      <c r="G70" s="38"/>
      <c r="H70" s="38"/>
      <c r="I70" s="38"/>
      <c r="J70" s="38"/>
      <c r="K70" s="131"/>
      <c r="L70" s="131"/>
      <c r="M70" s="27"/>
      <c r="N70" s="27"/>
      <c r="O70" s="27"/>
      <c r="P70" s="3"/>
    </row>
    <row r="71" spans="1:16" x14ac:dyDescent="0.25">
      <c r="A71" s="20"/>
      <c r="B71" s="195" t="s">
        <v>12</v>
      </c>
      <c r="C71" s="195"/>
      <c r="D71" s="195"/>
      <c r="E71" s="195"/>
      <c r="F71" s="195"/>
      <c r="G71" s="195"/>
      <c r="H71" s="195">
        <v>2023</v>
      </c>
      <c r="I71" s="195"/>
      <c r="J71" s="186"/>
      <c r="K71" s="195">
        <v>2022</v>
      </c>
      <c r="L71" s="195"/>
      <c r="M71" s="17"/>
      <c r="N71" s="27"/>
      <c r="O71" s="27"/>
      <c r="P71" s="3"/>
    </row>
    <row r="72" spans="1:16" x14ac:dyDescent="0.25">
      <c r="A72" s="20"/>
      <c r="B72" s="196" t="s">
        <v>40</v>
      </c>
      <c r="C72" s="196"/>
      <c r="D72" s="196"/>
      <c r="E72" s="196"/>
      <c r="F72" s="196"/>
      <c r="G72" s="196"/>
      <c r="H72" s="197">
        <v>423681.63</v>
      </c>
      <c r="I72" s="196"/>
      <c r="J72" s="227"/>
      <c r="K72" s="236">
        <v>423681.63</v>
      </c>
      <c r="L72" s="236"/>
      <c r="M72" s="14"/>
      <c r="N72" s="27"/>
      <c r="O72" s="27"/>
      <c r="P72" s="3"/>
    </row>
    <row r="73" spans="1:16" x14ac:dyDescent="0.25">
      <c r="A73" s="20"/>
      <c r="B73" s="196" t="s">
        <v>41</v>
      </c>
      <c r="C73" s="196"/>
      <c r="D73" s="196"/>
      <c r="E73" s="196"/>
      <c r="F73" s="196"/>
      <c r="G73" s="196"/>
      <c r="H73" s="197">
        <v>21535.99</v>
      </c>
      <c r="I73" s="196"/>
      <c r="J73" s="227"/>
      <c r="K73" s="236">
        <v>21535.99</v>
      </c>
      <c r="L73" s="236"/>
      <c r="M73" s="14"/>
      <c r="N73" s="27"/>
      <c r="O73" s="27"/>
      <c r="P73" s="3"/>
    </row>
    <row r="74" spans="1:16" x14ac:dyDescent="0.25">
      <c r="A74" s="20"/>
      <c r="B74" s="196" t="s">
        <v>42</v>
      </c>
      <c r="C74" s="196"/>
      <c r="D74" s="196"/>
      <c r="E74" s="196"/>
      <c r="F74" s="196"/>
      <c r="G74" s="196"/>
      <c r="H74" s="197">
        <v>199990</v>
      </c>
      <c r="I74" s="196"/>
      <c r="J74" s="227"/>
      <c r="K74" s="236">
        <v>199990</v>
      </c>
      <c r="L74" s="236"/>
      <c r="M74" s="14"/>
      <c r="N74" s="27"/>
      <c r="O74" s="27"/>
      <c r="P74" s="3"/>
    </row>
    <row r="75" spans="1:16" x14ac:dyDescent="0.25">
      <c r="A75" s="20"/>
      <c r="B75" s="196" t="s">
        <v>43</v>
      </c>
      <c r="C75" s="196"/>
      <c r="D75" s="196"/>
      <c r="E75" s="196"/>
      <c r="F75" s="196"/>
      <c r="G75" s="196"/>
      <c r="H75" s="197">
        <v>31296.799999999999</v>
      </c>
      <c r="I75" s="196"/>
      <c r="J75" s="227"/>
      <c r="K75" s="236">
        <v>31296.799999999999</v>
      </c>
      <c r="L75" s="236"/>
      <c r="M75" s="14"/>
      <c r="N75" s="27"/>
      <c r="O75" s="27"/>
      <c r="P75" s="3"/>
    </row>
    <row r="76" spans="1:16" x14ac:dyDescent="0.25">
      <c r="A76" s="20"/>
      <c r="B76" s="237" t="s">
        <v>44</v>
      </c>
      <c r="C76" s="237"/>
      <c r="D76" s="237"/>
      <c r="E76" s="237"/>
      <c r="F76" s="237"/>
      <c r="G76" s="237"/>
      <c r="H76" s="238">
        <f>SUM(H72:J75)</f>
        <v>676504.42</v>
      </c>
      <c r="I76" s="238"/>
      <c r="J76" s="239"/>
      <c r="K76" s="240">
        <f>SUM(K72:M75)</f>
        <v>676504.42</v>
      </c>
      <c r="L76" s="240"/>
      <c r="M76" s="127"/>
      <c r="N76" s="27"/>
      <c r="O76" s="27"/>
      <c r="P76" s="3"/>
    </row>
    <row r="77" spans="1:16" x14ac:dyDescent="0.25">
      <c r="A77" s="20"/>
      <c r="B77" s="196" t="s">
        <v>45</v>
      </c>
      <c r="C77" s="196"/>
      <c r="D77" s="196"/>
      <c r="E77" s="196"/>
      <c r="F77" s="196"/>
      <c r="G77" s="196"/>
      <c r="H77" s="197">
        <v>55050.2</v>
      </c>
      <c r="I77" s="196"/>
      <c r="J77" s="227"/>
      <c r="K77" s="236">
        <v>55050.2</v>
      </c>
      <c r="L77" s="236"/>
      <c r="M77" s="14"/>
      <c r="N77" s="27"/>
      <c r="O77" s="27"/>
      <c r="P77" s="3"/>
    </row>
    <row r="78" spans="1:16" x14ac:dyDescent="0.25">
      <c r="A78" s="20"/>
      <c r="B78" s="237" t="s">
        <v>46</v>
      </c>
      <c r="C78" s="237"/>
      <c r="D78" s="237"/>
      <c r="E78" s="237"/>
      <c r="F78" s="237"/>
      <c r="G78" s="237"/>
      <c r="H78" s="238">
        <f>SUM(H77:J77)</f>
        <v>55050.2</v>
      </c>
      <c r="I78" s="238"/>
      <c r="J78" s="239"/>
      <c r="K78" s="240">
        <f>SUM(K77:M77)</f>
        <v>55050.2</v>
      </c>
      <c r="L78" s="240"/>
      <c r="M78" s="127"/>
      <c r="N78" s="27"/>
      <c r="O78" s="27"/>
      <c r="P78" s="3"/>
    </row>
    <row r="79" spans="1:16" x14ac:dyDescent="0.25">
      <c r="A79" s="20"/>
      <c r="B79" s="196" t="s">
        <v>47</v>
      </c>
      <c r="C79" s="196"/>
      <c r="D79" s="196"/>
      <c r="E79" s="196"/>
      <c r="F79" s="196"/>
      <c r="G79" s="196"/>
      <c r="H79" s="197">
        <v>557384.99</v>
      </c>
      <c r="I79" s="196"/>
      <c r="J79" s="227"/>
      <c r="K79" s="236">
        <v>526626.53</v>
      </c>
      <c r="L79" s="236"/>
      <c r="M79" s="14"/>
      <c r="N79" s="27"/>
      <c r="O79" s="27"/>
      <c r="P79" s="3"/>
    </row>
    <row r="80" spans="1:16" x14ac:dyDescent="0.25">
      <c r="A80" s="20"/>
      <c r="B80" s="180" t="s">
        <v>48</v>
      </c>
      <c r="C80" s="181"/>
      <c r="D80" s="181"/>
      <c r="E80" s="181"/>
      <c r="F80" s="181"/>
      <c r="G80" s="182"/>
      <c r="H80" s="183">
        <v>55046.2</v>
      </c>
      <c r="I80" s="184"/>
      <c r="J80" s="184"/>
      <c r="K80" s="236">
        <v>52544.18</v>
      </c>
      <c r="L80" s="236"/>
      <c r="M80" s="79"/>
      <c r="N80" s="27"/>
      <c r="O80" s="27"/>
      <c r="P80" s="3"/>
    </row>
    <row r="81" spans="1:17" x14ac:dyDescent="0.25">
      <c r="A81" s="20"/>
      <c r="B81" s="242" t="s">
        <v>49</v>
      </c>
      <c r="C81" s="242"/>
      <c r="D81" s="242"/>
      <c r="E81" s="242"/>
      <c r="F81" s="242"/>
      <c r="G81" s="242"/>
      <c r="H81" s="243">
        <f>SUM(H79:H80)</f>
        <v>612431.18999999994</v>
      </c>
      <c r="I81" s="238"/>
      <c r="J81" s="239"/>
      <c r="K81" s="240">
        <f>SUM(K79:K80)</f>
        <v>579170.71000000008</v>
      </c>
      <c r="L81" s="240"/>
      <c r="M81" s="127"/>
      <c r="N81" s="27"/>
      <c r="O81" s="27"/>
      <c r="P81" s="3"/>
    </row>
    <row r="82" spans="1:17" x14ac:dyDescent="0.25">
      <c r="A82" s="20"/>
      <c r="B82" s="198" t="s">
        <v>15</v>
      </c>
      <c r="C82" s="199"/>
      <c r="D82" s="199"/>
      <c r="E82" s="199"/>
      <c r="F82" s="199"/>
      <c r="G82" s="200"/>
      <c r="H82" s="201">
        <f>H76+H78-H81</f>
        <v>119123.43000000005</v>
      </c>
      <c r="I82" s="201"/>
      <c r="J82" s="244"/>
      <c r="K82" s="240">
        <f>K76+K78-K81</f>
        <v>152383.90999999992</v>
      </c>
      <c r="L82" s="240"/>
      <c r="M82" s="128"/>
      <c r="N82" s="27"/>
      <c r="O82" s="27"/>
      <c r="P82" s="3"/>
    </row>
    <row r="83" spans="1:17" x14ac:dyDescent="0.25">
      <c r="A83" s="20"/>
      <c r="B83" s="27"/>
      <c r="C83" s="27"/>
      <c r="D83" s="27"/>
      <c r="E83" s="27"/>
      <c r="F83" s="27"/>
      <c r="G83" s="36"/>
      <c r="H83" s="36"/>
      <c r="I83" s="36"/>
      <c r="J83" s="37"/>
      <c r="K83" s="27"/>
      <c r="L83" s="27"/>
      <c r="M83" s="27"/>
      <c r="N83" s="27"/>
      <c r="O83" s="27"/>
      <c r="P83" s="3"/>
    </row>
    <row r="84" spans="1:17" ht="56.25" customHeight="1" x14ac:dyDescent="0.25">
      <c r="A84" s="20"/>
      <c r="B84" s="218" t="s">
        <v>50</v>
      </c>
      <c r="C84" s="218"/>
      <c r="D84" s="218"/>
      <c r="E84" s="218"/>
      <c r="F84" s="218"/>
      <c r="G84" s="218"/>
      <c r="H84" s="218"/>
      <c r="I84" s="218"/>
      <c r="J84" s="218"/>
      <c r="K84" s="218"/>
      <c r="L84" s="218"/>
      <c r="M84" s="218"/>
      <c r="N84" s="218"/>
      <c r="O84" s="218"/>
      <c r="P84" s="3"/>
    </row>
    <row r="85" spans="1:17" ht="9" customHeight="1" x14ac:dyDescent="0.25">
      <c r="A85" s="20"/>
      <c r="B85" s="27"/>
      <c r="C85" s="27"/>
      <c r="D85" s="27"/>
      <c r="E85" s="27"/>
      <c r="F85" s="27"/>
      <c r="G85" s="27"/>
      <c r="H85" s="27"/>
      <c r="I85" s="27"/>
      <c r="J85" s="27"/>
      <c r="K85" s="27"/>
      <c r="L85" s="27"/>
      <c r="M85" s="27"/>
      <c r="N85" s="27"/>
      <c r="O85" s="27"/>
      <c r="P85" s="3"/>
    </row>
    <row r="86" spans="1:17" ht="46.5" customHeight="1" x14ac:dyDescent="0.25">
      <c r="A86" s="20"/>
      <c r="B86" s="218" t="s">
        <v>51</v>
      </c>
      <c r="C86" s="218"/>
      <c r="D86" s="218"/>
      <c r="E86" s="218"/>
      <c r="F86" s="218"/>
      <c r="G86" s="218"/>
      <c r="H86" s="218"/>
      <c r="I86" s="218"/>
      <c r="J86" s="218"/>
      <c r="K86" s="218"/>
      <c r="L86" s="218"/>
      <c r="M86" s="218"/>
      <c r="N86" s="218"/>
      <c r="O86" s="218"/>
      <c r="P86" s="3"/>
    </row>
    <row r="87" spans="1:17" ht="12.75" customHeight="1" x14ac:dyDescent="0.25">
      <c r="A87" s="20"/>
      <c r="B87" s="205" t="s">
        <v>345</v>
      </c>
      <c r="C87" s="205"/>
      <c r="D87" s="205"/>
      <c r="E87" s="205"/>
      <c r="F87" s="205"/>
      <c r="G87" s="205"/>
      <c r="H87" s="205"/>
      <c r="I87" s="205"/>
      <c r="J87" s="205"/>
      <c r="K87" s="205"/>
      <c r="L87" s="205"/>
      <c r="M87" s="205"/>
      <c r="N87" s="205"/>
      <c r="O87" s="205"/>
      <c r="P87" s="3"/>
    </row>
    <row r="88" spans="1:17" ht="12.75" customHeight="1" x14ac:dyDescent="0.25">
      <c r="A88" s="20"/>
      <c r="B88" s="141"/>
      <c r="C88" s="141"/>
      <c r="D88" s="141"/>
      <c r="E88" s="141"/>
      <c r="F88" s="141"/>
      <c r="G88" s="141"/>
      <c r="H88" s="141"/>
      <c r="I88" s="141"/>
      <c r="J88" s="141"/>
      <c r="K88" s="141"/>
      <c r="L88" s="141"/>
      <c r="M88" s="141"/>
      <c r="N88" s="141"/>
      <c r="O88" s="141"/>
      <c r="P88" s="3"/>
    </row>
    <row r="89" spans="1:17" x14ac:dyDescent="0.25">
      <c r="A89" s="20"/>
      <c r="B89" s="11" t="s">
        <v>52</v>
      </c>
      <c r="C89" s="11"/>
      <c r="D89" s="11"/>
      <c r="E89" s="11"/>
      <c r="F89" s="11"/>
      <c r="G89" s="11"/>
      <c r="H89" s="11"/>
      <c r="I89" s="11"/>
      <c r="J89" s="11"/>
      <c r="K89" s="11"/>
      <c r="L89" s="11"/>
      <c r="M89" s="11"/>
      <c r="N89" s="11"/>
      <c r="O89" s="11"/>
      <c r="P89" s="3"/>
    </row>
    <row r="90" spans="1:17" s="154" customFormat="1" x14ac:dyDescent="0.25">
      <c r="A90" s="152"/>
      <c r="B90" s="266" t="s">
        <v>53</v>
      </c>
      <c r="C90" s="267"/>
      <c r="D90" s="267"/>
      <c r="E90" s="267"/>
      <c r="F90" s="268"/>
      <c r="G90" s="149" t="s">
        <v>54</v>
      </c>
      <c r="H90" s="149">
        <v>2016</v>
      </c>
      <c r="I90" s="149">
        <v>2017</v>
      </c>
      <c r="J90" s="149">
        <v>2018</v>
      </c>
      <c r="K90" s="149">
        <v>2019</v>
      </c>
      <c r="L90" s="149">
        <v>2020</v>
      </c>
      <c r="M90" s="149">
        <v>2021</v>
      </c>
      <c r="N90" s="149">
        <v>2022</v>
      </c>
      <c r="O90" s="149">
        <v>2023</v>
      </c>
      <c r="P90" s="153"/>
    </row>
    <row r="91" spans="1:17" x14ac:dyDescent="0.25">
      <c r="A91" s="20"/>
      <c r="B91" s="241" t="s">
        <v>55</v>
      </c>
      <c r="C91" s="241"/>
      <c r="D91" s="241"/>
      <c r="E91" s="241"/>
      <c r="F91" s="241"/>
      <c r="G91" s="162">
        <v>0.33329999999999999</v>
      </c>
      <c r="H91" s="160">
        <v>35917.29</v>
      </c>
      <c r="I91" s="160">
        <v>42353.22</v>
      </c>
      <c r="J91" s="160">
        <v>40751.449999999997</v>
      </c>
      <c r="K91" s="160">
        <v>6471.07</v>
      </c>
      <c r="L91" s="160">
        <v>7139.26</v>
      </c>
      <c r="M91" s="160">
        <v>7013.15</v>
      </c>
      <c r="N91" s="160">
        <v>1305.49</v>
      </c>
      <c r="O91" s="161">
        <f>4771.53+558.07+558.07-72.63+497.04+74.98+74.98+422.06+497.04</f>
        <v>7381.1399999999985</v>
      </c>
      <c r="P91" s="109"/>
      <c r="Q91" s="111"/>
    </row>
    <row r="92" spans="1:17" x14ac:dyDescent="0.25">
      <c r="A92" s="20"/>
      <c r="B92" s="241" t="s">
        <v>56</v>
      </c>
      <c r="C92" s="241"/>
      <c r="D92" s="241"/>
      <c r="E92" s="241"/>
      <c r="F92" s="241"/>
      <c r="G92" s="163">
        <v>0.1</v>
      </c>
      <c r="H92" s="160">
        <v>8400</v>
      </c>
      <c r="I92" s="160">
        <v>10371.27</v>
      </c>
      <c r="J92" s="160">
        <v>10907.61</v>
      </c>
      <c r="K92" s="160">
        <v>11828.47</v>
      </c>
      <c r="L92" s="160">
        <v>11585.87</v>
      </c>
      <c r="M92" s="160">
        <v>11585.87</v>
      </c>
      <c r="N92" s="160">
        <v>0</v>
      </c>
      <c r="O92" s="161">
        <f>9175.12+1471.58+1471.58+40.44+1491.8+1491.8+1471.58+1471.58</f>
        <v>18085.480000000003</v>
      </c>
      <c r="P92" s="109"/>
      <c r="Q92" s="86"/>
    </row>
    <row r="93" spans="1:17" x14ac:dyDescent="0.25">
      <c r="A93" s="20"/>
      <c r="B93" s="241" t="s">
        <v>57</v>
      </c>
      <c r="C93" s="241"/>
      <c r="D93" s="241"/>
      <c r="E93" s="241"/>
      <c r="F93" s="241"/>
      <c r="G93" s="163">
        <v>0.1</v>
      </c>
      <c r="H93" s="160">
        <v>0</v>
      </c>
      <c r="I93" s="160">
        <v>93.36</v>
      </c>
      <c r="J93" s="160">
        <v>11649.51</v>
      </c>
      <c r="K93" s="160">
        <v>19923.509999999998</v>
      </c>
      <c r="L93" s="160">
        <v>20916.48</v>
      </c>
      <c r="M93" s="160">
        <v>16321.27</v>
      </c>
      <c r="N93" s="160">
        <v>13019.93</v>
      </c>
      <c r="O93" s="161">
        <f>454.01+5.49+5.49+422.06+25.71+25.71</f>
        <v>938.47</v>
      </c>
      <c r="P93" s="109"/>
    </row>
    <row r="94" spans="1:17" x14ac:dyDescent="0.25">
      <c r="A94" s="20"/>
      <c r="B94" s="27"/>
      <c r="C94" s="27"/>
      <c r="D94" s="27"/>
      <c r="E94" s="27"/>
      <c r="F94" s="27"/>
      <c r="G94" s="126"/>
      <c r="H94" s="27"/>
      <c r="I94" s="27"/>
      <c r="J94" s="27"/>
      <c r="K94" s="27"/>
      <c r="L94" s="27"/>
      <c r="M94" s="27"/>
      <c r="N94" s="87"/>
      <c r="P94" s="3"/>
    </row>
    <row r="95" spans="1:17" s="154" customFormat="1" x14ac:dyDescent="0.25">
      <c r="A95" s="152"/>
      <c r="B95" s="254" t="s">
        <v>43</v>
      </c>
      <c r="C95" s="254"/>
      <c r="D95" s="254"/>
      <c r="E95" s="254"/>
      <c r="F95" s="254"/>
      <c r="G95" s="155" t="s">
        <v>54</v>
      </c>
      <c r="H95" s="156">
        <v>2016</v>
      </c>
      <c r="I95" s="149">
        <v>2017</v>
      </c>
      <c r="J95" s="149">
        <v>2018</v>
      </c>
      <c r="K95" s="149">
        <v>2019</v>
      </c>
      <c r="L95" s="149">
        <v>2020</v>
      </c>
      <c r="M95" s="149">
        <v>2021</v>
      </c>
      <c r="N95" s="156">
        <v>2022</v>
      </c>
      <c r="O95" s="157">
        <v>2023</v>
      </c>
      <c r="P95" s="153"/>
    </row>
    <row r="96" spans="1:17" x14ac:dyDescent="0.25">
      <c r="A96" s="20"/>
      <c r="B96" s="241" t="s">
        <v>58</v>
      </c>
      <c r="C96" s="241"/>
      <c r="D96" s="241"/>
      <c r="E96" s="241"/>
      <c r="F96" s="241"/>
      <c r="G96" s="163">
        <v>0.1</v>
      </c>
      <c r="H96" s="158">
        <v>0</v>
      </c>
      <c r="I96" s="158">
        <v>3129.68</v>
      </c>
      <c r="J96" s="158">
        <v>3129.68</v>
      </c>
      <c r="K96" s="158">
        <v>3129.68</v>
      </c>
      <c r="L96" s="158">
        <v>3129.68</v>
      </c>
      <c r="M96" s="158">
        <v>3129.68</v>
      </c>
      <c r="N96" s="160">
        <v>3129.68</v>
      </c>
      <c r="O96" s="161">
        <f>1564.86+260.81+260.81+260.81+260.81+260.81+260.81</f>
        <v>3129.72</v>
      </c>
      <c r="P96" s="109"/>
    </row>
    <row r="97" spans="1:17" x14ac:dyDescent="0.25">
      <c r="A97" s="20"/>
      <c r="B97" s="27"/>
      <c r="C97" s="27"/>
      <c r="D97" s="27"/>
      <c r="E97" s="27"/>
      <c r="F97" s="27"/>
      <c r="G97" s="126"/>
      <c r="H97" s="27"/>
      <c r="I97" s="27"/>
      <c r="J97" s="27"/>
      <c r="K97" s="27"/>
      <c r="L97" s="27"/>
      <c r="M97" s="27"/>
      <c r="N97" s="87"/>
      <c r="P97" s="3"/>
      <c r="Q97" s="111"/>
    </row>
    <row r="98" spans="1:17" s="154" customFormat="1" x14ac:dyDescent="0.25">
      <c r="A98" s="152"/>
      <c r="B98" s="266" t="s">
        <v>41</v>
      </c>
      <c r="C98" s="267"/>
      <c r="D98" s="267"/>
      <c r="E98" s="267"/>
      <c r="F98" s="268"/>
      <c r="G98" s="155" t="s">
        <v>54</v>
      </c>
      <c r="H98" s="156">
        <v>2016</v>
      </c>
      <c r="I98" s="149">
        <v>2017</v>
      </c>
      <c r="J98" s="149">
        <v>2018</v>
      </c>
      <c r="K98" s="149">
        <v>2019</v>
      </c>
      <c r="L98" s="149">
        <v>2020</v>
      </c>
      <c r="M98" s="149">
        <v>2021</v>
      </c>
      <c r="N98" s="156">
        <v>2022</v>
      </c>
      <c r="O98" s="157">
        <v>2023</v>
      </c>
      <c r="P98" s="153"/>
    </row>
    <row r="99" spans="1:17" x14ac:dyDescent="0.25">
      <c r="A99" s="20"/>
      <c r="B99" s="241" t="s">
        <v>59</v>
      </c>
      <c r="C99" s="241"/>
      <c r="D99" s="241"/>
      <c r="E99" s="241"/>
      <c r="F99" s="241"/>
      <c r="G99" s="163">
        <v>0.3</v>
      </c>
      <c r="H99" s="160">
        <v>0</v>
      </c>
      <c r="I99" s="160">
        <v>0</v>
      </c>
      <c r="J99" s="160">
        <v>2399.6</v>
      </c>
      <c r="K99" s="160">
        <v>4113.6000000000004</v>
      </c>
      <c r="L99" s="160">
        <v>5492.46</v>
      </c>
      <c r="M99" s="160">
        <v>5691.95</v>
      </c>
      <c r="N99" s="160">
        <v>2607.75</v>
      </c>
      <c r="O99" s="161">
        <v>1223.6600000000001</v>
      </c>
      <c r="P99" s="109"/>
      <c r="Q99" s="111"/>
    </row>
    <row r="100" spans="1:17" x14ac:dyDescent="0.25">
      <c r="A100" s="20"/>
      <c r="B100" s="27"/>
      <c r="C100" s="27"/>
      <c r="D100" s="27"/>
      <c r="E100" s="27"/>
      <c r="F100" s="27"/>
      <c r="G100" s="126"/>
      <c r="H100" s="27"/>
      <c r="I100" s="27"/>
      <c r="J100" s="27"/>
      <c r="K100" s="27"/>
      <c r="L100" s="27"/>
      <c r="M100" s="27"/>
      <c r="N100" s="87"/>
      <c r="P100" s="3"/>
    </row>
    <row r="101" spans="1:17" s="154" customFormat="1" x14ac:dyDescent="0.25">
      <c r="A101" s="152"/>
      <c r="B101" s="266" t="s">
        <v>42</v>
      </c>
      <c r="C101" s="267"/>
      <c r="D101" s="267"/>
      <c r="E101" s="267"/>
      <c r="F101" s="268"/>
      <c r="G101" s="155" t="s">
        <v>54</v>
      </c>
      <c r="H101" s="156">
        <v>2016</v>
      </c>
      <c r="I101" s="149">
        <v>2017</v>
      </c>
      <c r="J101" s="149">
        <v>2018</v>
      </c>
      <c r="K101" s="149">
        <v>2019</v>
      </c>
      <c r="L101" s="149">
        <v>2020</v>
      </c>
      <c r="M101" s="149">
        <v>2021</v>
      </c>
      <c r="N101" s="156">
        <v>2022</v>
      </c>
      <c r="O101" s="157">
        <v>2023</v>
      </c>
      <c r="P101" s="153"/>
    </row>
    <row r="102" spans="1:17" x14ac:dyDescent="0.25">
      <c r="A102" s="20"/>
      <c r="B102" s="241" t="s">
        <v>60</v>
      </c>
      <c r="C102" s="241"/>
      <c r="D102" s="241"/>
      <c r="E102" s="241"/>
      <c r="F102" s="241"/>
      <c r="G102" s="163">
        <v>0.25</v>
      </c>
      <c r="H102" s="160">
        <v>0</v>
      </c>
      <c r="I102" s="160">
        <v>0</v>
      </c>
      <c r="J102" s="160">
        <v>29165.21</v>
      </c>
      <c r="K102" s="160">
        <v>49997.5</v>
      </c>
      <c r="L102" s="160">
        <v>49997.5</v>
      </c>
      <c r="M102" s="160">
        <v>49997.5</v>
      </c>
      <c r="N102" s="160">
        <v>20831.29</v>
      </c>
      <c r="O102" s="161">
        <v>0</v>
      </c>
      <c r="P102" s="109"/>
    </row>
    <row r="103" spans="1:17" x14ac:dyDescent="0.25">
      <c r="A103" s="20"/>
      <c r="B103" s="229" t="s">
        <v>61</v>
      </c>
      <c r="C103" s="229"/>
      <c r="D103" s="229"/>
      <c r="E103" s="229"/>
      <c r="F103" s="229"/>
      <c r="G103" s="40"/>
      <c r="H103" s="164">
        <f>H91+H92</f>
        <v>44317.29</v>
      </c>
      <c r="I103" s="164">
        <f>I91+I92+I93+I96</f>
        <v>55947.530000000006</v>
      </c>
      <c r="J103" s="164">
        <f t="shared" ref="J103:O103" si="0">J91+J92+J93+J96+J99+J102</f>
        <v>98003.06</v>
      </c>
      <c r="K103" s="164">
        <f t="shared" si="0"/>
        <v>95463.83</v>
      </c>
      <c r="L103" s="164">
        <f t="shared" si="0"/>
        <v>98261.25</v>
      </c>
      <c r="M103" s="164">
        <f t="shared" si="0"/>
        <v>93739.42</v>
      </c>
      <c r="N103" s="165">
        <f t="shared" si="0"/>
        <v>40894.14</v>
      </c>
      <c r="O103" s="169">
        <f t="shared" si="0"/>
        <v>30758.470000000005</v>
      </c>
      <c r="P103" s="3"/>
      <c r="Q103" s="129"/>
    </row>
    <row r="104" spans="1:17" ht="21.75" customHeight="1" x14ac:dyDescent="0.25">
      <c r="A104" s="20"/>
      <c r="B104" s="27"/>
      <c r="C104" s="27"/>
      <c r="D104" s="27"/>
      <c r="E104" s="27"/>
      <c r="F104" s="27"/>
      <c r="G104" s="27"/>
      <c r="H104" s="27"/>
      <c r="I104" s="27"/>
      <c r="J104" s="27"/>
      <c r="K104" s="27"/>
      <c r="L104" s="27"/>
      <c r="M104" s="27"/>
      <c r="N104" s="27"/>
      <c r="O104" s="27"/>
      <c r="P104" s="130"/>
    </row>
    <row r="105" spans="1:17" x14ac:dyDescent="0.25">
      <c r="A105" s="20"/>
      <c r="B105" s="118" t="s">
        <v>62</v>
      </c>
      <c r="C105" s="27"/>
      <c r="D105" s="27"/>
      <c r="E105" s="27"/>
      <c r="F105" s="27"/>
      <c r="G105" s="27"/>
      <c r="H105" s="27"/>
      <c r="I105" s="27"/>
      <c r="J105" s="27"/>
      <c r="K105" s="27"/>
      <c r="L105" s="27"/>
      <c r="M105" s="27"/>
      <c r="N105" s="27"/>
      <c r="O105" s="27"/>
      <c r="P105" s="3"/>
    </row>
    <row r="106" spans="1:17" ht="6" customHeight="1" x14ac:dyDescent="0.25">
      <c r="A106" s="20"/>
      <c r="B106" s="27"/>
      <c r="C106" s="27"/>
      <c r="D106" s="27"/>
      <c r="E106" s="27"/>
      <c r="F106" s="27"/>
      <c r="G106" s="27"/>
      <c r="H106" s="27"/>
      <c r="I106" s="27"/>
      <c r="J106" s="27"/>
      <c r="K106" s="27"/>
      <c r="L106" s="27"/>
      <c r="M106" s="27"/>
      <c r="N106" s="27"/>
      <c r="O106" s="27"/>
      <c r="P106" s="3"/>
    </row>
    <row r="107" spans="1:17" ht="29.25" customHeight="1" x14ac:dyDescent="0.25">
      <c r="A107" s="20"/>
      <c r="B107" s="143" t="s">
        <v>377</v>
      </c>
      <c r="C107" s="133" t="s">
        <v>63</v>
      </c>
      <c r="D107" s="143" t="s">
        <v>64</v>
      </c>
      <c r="E107" s="265" t="s">
        <v>378</v>
      </c>
      <c r="F107" s="265"/>
      <c r="G107" s="150">
        <v>2015</v>
      </c>
      <c r="H107" s="149">
        <v>2016</v>
      </c>
      <c r="I107" s="149">
        <v>2017</v>
      </c>
      <c r="J107" s="149">
        <v>2018</v>
      </c>
      <c r="K107" s="149">
        <v>2019</v>
      </c>
      <c r="L107" s="150">
        <v>2020</v>
      </c>
      <c r="M107" s="150">
        <v>2021</v>
      </c>
      <c r="N107" s="149">
        <v>2022</v>
      </c>
      <c r="O107" s="151">
        <v>2023</v>
      </c>
      <c r="P107" s="3"/>
    </row>
    <row r="108" spans="1:17" x14ac:dyDescent="0.25">
      <c r="A108" s="20"/>
      <c r="B108" s="123" t="s">
        <v>65</v>
      </c>
      <c r="C108" s="39">
        <v>10</v>
      </c>
      <c r="D108" s="163">
        <v>0.15</v>
      </c>
      <c r="E108" s="269">
        <v>55046.2</v>
      </c>
      <c r="F108" s="270"/>
      <c r="G108" s="158">
        <v>6326.85</v>
      </c>
      <c r="H108" s="159">
        <v>6326.8</v>
      </c>
      <c r="I108" s="159">
        <v>6326.8</v>
      </c>
      <c r="J108" s="160">
        <v>6326.8</v>
      </c>
      <c r="K108" s="160">
        <v>6326.8</v>
      </c>
      <c r="L108" s="160">
        <v>6326.8</v>
      </c>
      <c r="M108" s="160">
        <v>6326.8</v>
      </c>
      <c r="N108" s="161">
        <v>8256.5300000000007</v>
      </c>
      <c r="O108" s="161">
        <v>2502.02</v>
      </c>
      <c r="P108" s="109"/>
    </row>
    <row r="109" spans="1:17" x14ac:dyDescent="0.25">
      <c r="A109" s="20"/>
      <c r="B109" s="262" t="s">
        <v>61</v>
      </c>
      <c r="C109" s="263"/>
      <c r="D109" s="263"/>
      <c r="E109" s="263"/>
      <c r="F109" s="264"/>
      <c r="G109" s="167">
        <f t="shared" ref="G109:M109" si="1">SUM(G108)</f>
        <v>6326.85</v>
      </c>
      <c r="H109" s="167">
        <f t="shared" si="1"/>
        <v>6326.8</v>
      </c>
      <c r="I109" s="165">
        <f t="shared" si="1"/>
        <v>6326.8</v>
      </c>
      <c r="J109" s="165">
        <f t="shared" si="1"/>
        <v>6326.8</v>
      </c>
      <c r="K109" s="165">
        <f t="shared" si="1"/>
        <v>6326.8</v>
      </c>
      <c r="L109" s="165">
        <f t="shared" si="1"/>
        <v>6326.8</v>
      </c>
      <c r="M109" s="165">
        <f t="shared" si="1"/>
        <v>6326.8</v>
      </c>
      <c r="N109" s="168">
        <f>SUM(N108)</f>
        <v>8256.5300000000007</v>
      </c>
      <c r="O109" s="166">
        <f>SUM(O108)</f>
        <v>2502.02</v>
      </c>
      <c r="P109" s="3"/>
    </row>
    <row r="110" spans="1:17" ht="9.75" customHeight="1" x14ac:dyDescent="0.25">
      <c r="A110" s="20"/>
      <c r="B110" s="27"/>
      <c r="C110" s="27"/>
      <c r="D110" s="27"/>
      <c r="E110" s="27"/>
      <c r="F110" s="27"/>
      <c r="G110" s="27"/>
      <c r="H110" s="27"/>
      <c r="I110" s="41"/>
      <c r="J110" s="27"/>
      <c r="K110" s="27"/>
      <c r="L110" s="27"/>
      <c r="M110" s="27"/>
      <c r="N110" s="27"/>
      <c r="O110" s="27"/>
      <c r="P110" s="3"/>
    </row>
    <row r="111" spans="1:17" x14ac:dyDescent="0.25">
      <c r="A111" s="11" t="s">
        <v>66</v>
      </c>
      <c r="C111" s="27"/>
      <c r="D111" s="27"/>
      <c r="E111" s="27"/>
      <c r="F111" s="27"/>
      <c r="G111" s="27"/>
      <c r="H111" s="27"/>
      <c r="I111" s="27"/>
      <c r="J111" s="27"/>
      <c r="K111" s="27"/>
      <c r="L111" s="27"/>
      <c r="M111" s="27"/>
      <c r="N111" s="27"/>
      <c r="O111" s="41"/>
      <c r="P111" s="3"/>
    </row>
    <row r="112" spans="1:17" ht="9" customHeight="1" x14ac:dyDescent="0.25">
      <c r="A112" s="20"/>
      <c r="B112" s="27"/>
      <c r="C112" s="27"/>
      <c r="D112" s="27"/>
      <c r="E112" s="27"/>
      <c r="F112" s="27"/>
      <c r="G112" s="27"/>
      <c r="H112" s="27"/>
      <c r="I112" s="27"/>
      <c r="J112" s="27"/>
      <c r="K112" s="27"/>
      <c r="L112" s="27"/>
      <c r="M112" s="27"/>
      <c r="N112" s="27"/>
      <c r="O112" s="27"/>
      <c r="P112" s="3"/>
    </row>
    <row r="113" spans="1:16" ht="30" customHeight="1" x14ac:dyDescent="0.25">
      <c r="A113" s="20"/>
      <c r="B113" s="219" t="s">
        <v>67</v>
      </c>
      <c r="C113" s="219"/>
      <c r="D113" s="219"/>
      <c r="E113" s="219"/>
      <c r="F113" s="219"/>
      <c r="G113" s="219"/>
      <c r="H113" s="219"/>
      <c r="I113" s="219"/>
      <c r="J113" s="219"/>
      <c r="K113" s="219"/>
      <c r="L113" s="219"/>
      <c r="M113" s="219"/>
      <c r="N113" s="219"/>
      <c r="O113" s="219"/>
      <c r="P113" s="3"/>
    </row>
    <row r="114" spans="1:16" x14ac:dyDescent="0.25">
      <c r="A114" s="20"/>
      <c r="B114" s="27"/>
      <c r="C114" s="27"/>
      <c r="D114" s="27"/>
      <c r="E114" s="27"/>
      <c r="F114" s="27"/>
      <c r="G114" s="27"/>
      <c r="H114" s="27"/>
      <c r="I114" s="27"/>
      <c r="J114" s="27"/>
      <c r="K114" s="27"/>
      <c r="L114" s="27"/>
      <c r="M114" s="27"/>
      <c r="N114" s="27"/>
      <c r="O114" s="27"/>
      <c r="P114" s="3"/>
    </row>
    <row r="115" spans="1:16" x14ac:dyDescent="0.25">
      <c r="A115" s="20"/>
      <c r="B115" s="195" t="s">
        <v>12</v>
      </c>
      <c r="C115" s="195"/>
      <c r="D115" s="195"/>
      <c r="E115" s="195"/>
      <c r="F115" s="195"/>
      <c r="G115" s="186">
        <v>2023</v>
      </c>
      <c r="H115" s="187"/>
      <c r="I115" s="187"/>
      <c r="J115" s="188"/>
      <c r="K115" s="255" t="s">
        <v>340</v>
      </c>
      <c r="L115" s="256"/>
      <c r="M115" s="257"/>
      <c r="N115" s="20"/>
      <c r="O115" s="20"/>
      <c r="P115" s="3"/>
    </row>
    <row r="116" spans="1:16" x14ac:dyDescent="0.25">
      <c r="A116" s="20"/>
      <c r="B116" s="258" t="s">
        <v>68</v>
      </c>
      <c r="C116" s="258"/>
      <c r="D116" s="258"/>
      <c r="E116" s="258"/>
      <c r="F116" s="258"/>
      <c r="G116" s="183">
        <v>21165088.010000002</v>
      </c>
      <c r="H116" s="184"/>
      <c r="I116" s="184"/>
      <c r="J116" s="185"/>
      <c r="K116" s="259">
        <v>13594799.07</v>
      </c>
      <c r="L116" s="260"/>
      <c r="M116" s="261"/>
      <c r="N116" s="20"/>
      <c r="O116" s="20"/>
      <c r="P116" s="3"/>
    </row>
    <row r="117" spans="1:16" x14ac:dyDescent="0.25">
      <c r="A117" s="20"/>
      <c r="B117" s="245" t="s">
        <v>69</v>
      </c>
      <c r="C117" s="246"/>
      <c r="D117" s="246"/>
      <c r="E117" s="246"/>
      <c r="F117" s="247"/>
      <c r="G117" s="248">
        <v>0</v>
      </c>
      <c r="H117" s="249"/>
      <c r="I117" s="249"/>
      <c r="J117" s="250"/>
      <c r="K117" s="251" t="s">
        <v>346</v>
      </c>
      <c r="L117" s="252"/>
      <c r="M117" s="253"/>
      <c r="N117" s="20"/>
      <c r="O117" s="20"/>
      <c r="P117" s="113"/>
    </row>
    <row r="118" spans="1:16" x14ac:dyDescent="0.25">
      <c r="A118" s="20"/>
      <c r="B118" s="195" t="s">
        <v>15</v>
      </c>
      <c r="C118" s="195"/>
      <c r="D118" s="195"/>
      <c r="E118" s="195"/>
      <c r="F118" s="195"/>
      <c r="G118" s="223">
        <f>SUM(G116:I117)</f>
        <v>21165088.010000002</v>
      </c>
      <c r="H118" s="224"/>
      <c r="I118" s="224"/>
      <c r="J118" s="225"/>
      <c r="K118" s="223">
        <f>SUM(K115:L117)</f>
        <v>13594799.07</v>
      </c>
      <c r="L118" s="224"/>
      <c r="M118" s="225"/>
      <c r="N118" s="20"/>
      <c r="O118" s="20"/>
      <c r="P118" s="3"/>
    </row>
    <row r="119" spans="1:16" x14ac:dyDescent="0.25">
      <c r="A119" s="20"/>
      <c r="B119" s="2"/>
      <c r="C119" s="2"/>
      <c r="D119" s="2"/>
      <c r="E119" s="2"/>
      <c r="F119" s="2"/>
      <c r="G119" s="42"/>
      <c r="H119" s="42"/>
      <c r="I119" s="42"/>
      <c r="J119" s="42"/>
      <c r="K119" s="42"/>
      <c r="L119" s="42"/>
      <c r="M119" s="42"/>
      <c r="N119" s="20"/>
      <c r="O119" s="20"/>
      <c r="P119" s="3"/>
    </row>
    <row r="120" spans="1:16" x14ac:dyDescent="0.25">
      <c r="A120" s="20"/>
      <c r="B120" s="17" t="s">
        <v>70</v>
      </c>
      <c r="C120" s="2"/>
      <c r="D120" s="2"/>
      <c r="E120" s="2"/>
      <c r="F120" s="2"/>
      <c r="G120" s="42"/>
      <c r="H120" s="42"/>
      <c r="I120" s="42"/>
      <c r="J120" s="42"/>
      <c r="K120" s="42"/>
      <c r="L120" s="42"/>
      <c r="M120" s="42"/>
      <c r="N120" s="20"/>
      <c r="O120" s="20"/>
      <c r="P120" s="3"/>
    </row>
    <row r="121" spans="1:16" x14ac:dyDescent="0.25">
      <c r="A121" s="20"/>
      <c r="B121" s="2"/>
      <c r="C121" s="2"/>
      <c r="D121" s="2"/>
      <c r="E121" s="2"/>
      <c r="F121" s="2"/>
      <c r="G121" s="42"/>
      <c r="H121" s="42"/>
      <c r="I121" s="42"/>
      <c r="J121" s="42"/>
      <c r="K121" s="42"/>
      <c r="L121" s="42"/>
      <c r="M121" s="42"/>
      <c r="N121" s="20"/>
      <c r="O121" s="20"/>
      <c r="P121" s="3"/>
    </row>
    <row r="122" spans="1:16" x14ac:dyDescent="0.25">
      <c r="A122" s="20"/>
      <c r="B122" s="43" t="s">
        <v>71</v>
      </c>
      <c r="C122" s="2"/>
      <c r="D122" s="2"/>
      <c r="E122" s="2"/>
      <c r="F122" s="2"/>
      <c r="G122" s="42"/>
      <c r="H122" s="42"/>
      <c r="I122" s="42"/>
      <c r="J122" s="42"/>
      <c r="K122" s="42"/>
      <c r="L122" s="42"/>
      <c r="M122" s="42"/>
      <c r="N122" s="20"/>
      <c r="O122" s="20"/>
      <c r="P122" s="3"/>
    </row>
    <row r="123" spans="1:16" x14ac:dyDescent="0.25">
      <c r="A123" s="20"/>
      <c r="B123" s="43"/>
      <c r="C123" s="2"/>
      <c r="D123" s="2"/>
      <c r="E123" s="2"/>
      <c r="F123" s="2"/>
      <c r="G123" s="42"/>
      <c r="H123" s="42"/>
      <c r="I123" s="42"/>
      <c r="J123" s="42"/>
      <c r="K123" s="42"/>
      <c r="L123" s="42"/>
      <c r="M123" s="42"/>
      <c r="N123" s="20"/>
      <c r="O123" s="20"/>
      <c r="P123" s="3"/>
    </row>
    <row r="124" spans="1:16" x14ac:dyDescent="0.25">
      <c r="A124" s="20"/>
      <c r="B124" s="195" t="s">
        <v>72</v>
      </c>
      <c r="C124" s="195"/>
      <c r="D124" s="195"/>
      <c r="E124" s="195"/>
      <c r="F124" s="195"/>
      <c r="G124" s="195"/>
      <c r="H124" s="195"/>
      <c r="I124" s="195"/>
      <c r="J124" s="273" t="s">
        <v>73</v>
      </c>
      <c r="K124" s="273"/>
      <c r="L124" s="273"/>
      <c r="M124" s="273"/>
      <c r="N124" s="20"/>
      <c r="O124" s="20"/>
      <c r="P124" s="3"/>
    </row>
    <row r="125" spans="1:16" x14ac:dyDescent="0.25">
      <c r="A125" s="20"/>
      <c r="B125" s="271" t="s">
        <v>247</v>
      </c>
      <c r="C125" s="271"/>
      <c r="D125" s="271"/>
      <c r="E125" s="271"/>
      <c r="F125" s="271"/>
      <c r="G125" s="271"/>
      <c r="H125" s="271"/>
      <c r="I125" s="271"/>
      <c r="J125" s="272">
        <v>0</v>
      </c>
      <c r="K125" s="272"/>
      <c r="L125" s="272"/>
      <c r="M125" s="272"/>
      <c r="N125" s="20"/>
      <c r="O125" s="20"/>
      <c r="P125" s="3"/>
    </row>
    <row r="126" spans="1:16" x14ac:dyDescent="0.25">
      <c r="A126" s="20"/>
      <c r="B126" s="271" t="s">
        <v>246</v>
      </c>
      <c r="C126" s="271"/>
      <c r="D126" s="271"/>
      <c r="E126" s="271"/>
      <c r="F126" s="271"/>
      <c r="G126" s="271"/>
      <c r="H126" s="271"/>
      <c r="I126" s="271"/>
      <c r="J126" s="272">
        <v>1576447.1</v>
      </c>
      <c r="K126" s="272"/>
      <c r="L126" s="272"/>
      <c r="M126" s="272"/>
      <c r="N126" s="20"/>
      <c r="O126" s="20"/>
      <c r="P126" s="89"/>
    </row>
    <row r="127" spans="1:16" x14ac:dyDescent="0.25">
      <c r="A127" s="20"/>
      <c r="B127" s="271" t="s">
        <v>249</v>
      </c>
      <c r="C127" s="271"/>
      <c r="D127" s="271"/>
      <c r="E127" s="271"/>
      <c r="F127" s="271"/>
      <c r="G127" s="271"/>
      <c r="H127" s="271"/>
      <c r="I127" s="271"/>
      <c r="J127" s="272">
        <v>12775692.74</v>
      </c>
      <c r="K127" s="272"/>
      <c r="L127" s="272"/>
      <c r="M127" s="272"/>
      <c r="N127" s="20"/>
      <c r="O127" s="20"/>
      <c r="P127" s="89"/>
    </row>
    <row r="128" spans="1:16" x14ac:dyDescent="0.25">
      <c r="A128" s="20"/>
      <c r="B128" s="271" t="s">
        <v>248</v>
      </c>
      <c r="C128" s="271"/>
      <c r="D128" s="271"/>
      <c r="E128" s="271"/>
      <c r="F128" s="271"/>
      <c r="G128" s="271"/>
      <c r="H128" s="271"/>
      <c r="I128" s="271"/>
      <c r="J128" s="272">
        <v>6289742.3300000001</v>
      </c>
      <c r="K128" s="272"/>
      <c r="L128" s="272"/>
      <c r="M128" s="272"/>
      <c r="N128" s="20"/>
      <c r="O128" s="20"/>
      <c r="P128" s="89">
        <v>12460155.16</v>
      </c>
    </row>
    <row r="129" spans="1:16" x14ac:dyDescent="0.25">
      <c r="A129" s="20"/>
      <c r="B129" s="271" t="s">
        <v>250</v>
      </c>
      <c r="C129" s="271"/>
      <c r="D129" s="271"/>
      <c r="E129" s="271"/>
      <c r="F129" s="271"/>
      <c r="G129" s="271"/>
      <c r="H129" s="271"/>
      <c r="I129" s="271"/>
      <c r="J129" s="272">
        <v>523205.84</v>
      </c>
      <c r="K129" s="272"/>
      <c r="L129" s="272"/>
      <c r="M129" s="272"/>
      <c r="N129" s="20"/>
      <c r="O129" s="20"/>
      <c r="P129" s="89"/>
    </row>
    <row r="130" spans="1:16" x14ac:dyDescent="0.25">
      <c r="A130" s="20"/>
      <c r="B130" s="281" t="s">
        <v>74</v>
      </c>
      <c r="C130" s="281"/>
      <c r="D130" s="281"/>
      <c r="E130" s="281"/>
      <c r="F130" s="281"/>
      <c r="G130" s="281"/>
      <c r="H130" s="281"/>
      <c r="I130" s="281"/>
      <c r="J130" s="273">
        <f>SUM(J125:J129)</f>
        <v>21165088.010000002</v>
      </c>
      <c r="K130" s="273"/>
      <c r="L130" s="273"/>
      <c r="M130" s="273"/>
      <c r="N130" s="20"/>
      <c r="O130" s="20"/>
      <c r="P130" s="89">
        <v>290705.65000000002</v>
      </c>
    </row>
    <row r="131" spans="1:16" ht="9" customHeight="1" x14ac:dyDescent="0.25">
      <c r="A131" s="20"/>
      <c r="B131" s="2"/>
      <c r="C131" s="2"/>
      <c r="D131" s="2"/>
      <c r="E131" s="2"/>
      <c r="F131" s="2"/>
      <c r="G131" s="42"/>
      <c r="H131" s="42"/>
      <c r="I131" s="42"/>
      <c r="J131" s="42"/>
      <c r="K131" s="42"/>
      <c r="L131" s="42"/>
      <c r="M131" s="42"/>
      <c r="N131" s="20"/>
      <c r="O131" s="20"/>
      <c r="P131" s="89">
        <v>15931091.460000001</v>
      </c>
    </row>
    <row r="132" spans="1:16" x14ac:dyDescent="0.25">
      <c r="A132" s="20"/>
      <c r="B132" s="44" t="s">
        <v>75</v>
      </c>
      <c r="C132" s="2"/>
      <c r="D132" s="2"/>
      <c r="E132" s="2"/>
      <c r="F132" s="2"/>
      <c r="G132" s="42"/>
      <c r="H132" s="42"/>
      <c r="I132" s="42"/>
      <c r="J132" s="42"/>
      <c r="K132" s="42"/>
      <c r="L132" s="42"/>
      <c r="M132" s="42"/>
      <c r="N132" s="20"/>
      <c r="O132" s="20"/>
      <c r="P132" s="89">
        <f>P131-J130</f>
        <v>-5233996.5500000007</v>
      </c>
    </row>
    <row r="133" spans="1:16" x14ac:dyDescent="0.25">
      <c r="A133" s="20"/>
      <c r="B133" s="44"/>
      <c r="C133" s="2"/>
      <c r="D133" s="2"/>
      <c r="E133" s="2"/>
      <c r="F133" s="2"/>
      <c r="G133" s="42"/>
      <c r="H133" s="42"/>
      <c r="I133" s="42"/>
      <c r="J133" s="42"/>
      <c r="K133" s="42"/>
      <c r="L133" s="42"/>
      <c r="M133" s="42"/>
      <c r="N133" s="20"/>
      <c r="O133" s="20"/>
      <c r="P133" s="89"/>
    </row>
    <row r="134" spans="1:16" ht="9.75" customHeight="1" x14ac:dyDescent="0.25">
      <c r="A134" s="20"/>
      <c r="B134" s="2"/>
      <c r="C134" s="2"/>
      <c r="D134" s="2"/>
      <c r="E134" s="2"/>
      <c r="F134" s="2"/>
      <c r="G134" s="42"/>
      <c r="H134" s="42"/>
      <c r="I134" s="42"/>
      <c r="J134" s="42"/>
      <c r="K134" s="42"/>
      <c r="L134" s="42"/>
      <c r="M134" s="42"/>
      <c r="N134" s="20"/>
      <c r="O134" s="20"/>
      <c r="P134" s="3"/>
    </row>
    <row r="135" spans="1:16" ht="36.75" customHeight="1" x14ac:dyDescent="0.25">
      <c r="A135" s="20"/>
      <c r="B135" s="218" t="s">
        <v>244</v>
      </c>
      <c r="C135" s="218"/>
      <c r="D135" s="218"/>
      <c r="E135" s="218"/>
      <c r="F135" s="218"/>
      <c r="G135" s="218"/>
      <c r="H135" s="218"/>
      <c r="I135" s="218"/>
      <c r="J135" s="218"/>
      <c r="K135" s="218"/>
      <c r="L135" s="218"/>
      <c r="M135" s="218"/>
      <c r="N135" s="218"/>
      <c r="O135" s="218"/>
      <c r="P135" s="3"/>
    </row>
    <row r="136" spans="1:16" x14ac:dyDescent="0.25">
      <c r="A136" s="20"/>
      <c r="B136" s="45"/>
      <c r="C136" s="45"/>
      <c r="D136" s="45"/>
      <c r="E136" s="45"/>
      <c r="F136" s="45"/>
      <c r="G136" s="45"/>
      <c r="H136" s="45"/>
      <c r="I136" s="45"/>
      <c r="J136" s="45"/>
      <c r="K136" s="45"/>
      <c r="L136" s="45"/>
      <c r="M136" s="45"/>
      <c r="N136" s="45"/>
      <c r="O136" s="45"/>
      <c r="P136" s="3"/>
    </row>
    <row r="137" spans="1:16" x14ac:dyDescent="0.25">
      <c r="A137" s="20"/>
      <c r="B137" s="282" t="s">
        <v>12</v>
      </c>
      <c r="C137" s="282"/>
      <c r="D137" s="282"/>
      <c r="E137" s="282"/>
      <c r="F137" s="282"/>
      <c r="G137" s="282" t="s">
        <v>76</v>
      </c>
      <c r="H137" s="282"/>
      <c r="I137" s="282" t="s">
        <v>16</v>
      </c>
      <c r="J137" s="282"/>
      <c r="K137" s="46" t="s">
        <v>26</v>
      </c>
      <c r="L137" s="45"/>
      <c r="M137" s="45"/>
      <c r="N137" s="45"/>
      <c r="O137" s="45"/>
      <c r="P137" s="3"/>
    </row>
    <row r="138" spans="1:16" x14ac:dyDescent="0.25">
      <c r="A138" s="20"/>
      <c r="B138" s="283" t="s">
        <v>317</v>
      </c>
      <c r="C138" s="283"/>
      <c r="D138" s="283"/>
      <c r="E138" s="283"/>
      <c r="F138" s="283"/>
      <c r="G138" s="279" t="s">
        <v>77</v>
      </c>
      <c r="H138" s="280"/>
      <c r="I138" s="284">
        <f>4261.89+64131.53+3682710.55+393728.02-0.08</f>
        <v>4144831.9099999997</v>
      </c>
      <c r="J138" s="284"/>
      <c r="K138" s="47">
        <f>I138/I143</f>
        <v>0.65898278379871245</v>
      </c>
      <c r="L138" s="88"/>
      <c r="M138" s="97"/>
      <c r="N138" s="45"/>
      <c r="O138" s="45"/>
      <c r="P138" s="3"/>
    </row>
    <row r="139" spans="1:16" x14ac:dyDescent="0.25">
      <c r="A139" s="20"/>
      <c r="B139" s="283" t="s">
        <v>318</v>
      </c>
      <c r="C139" s="283"/>
      <c r="D139" s="283"/>
      <c r="E139" s="283"/>
      <c r="F139" s="283"/>
      <c r="G139" s="279" t="s">
        <v>77</v>
      </c>
      <c r="H139" s="280"/>
      <c r="I139" s="284">
        <f>632.51+399987.23+37156.27</f>
        <v>437776.01</v>
      </c>
      <c r="J139" s="284"/>
      <c r="K139" s="47">
        <f>I139/I143</f>
        <v>6.9601580960153578E-2</v>
      </c>
      <c r="L139" s="88"/>
      <c r="M139" s="97"/>
      <c r="N139" s="45"/>
      <c r="O139" s="45"/>
      <c r="P139" s="3"/>
    </row>
    <row r="140" spans="1:16" x14ac:dyDescent="0.25">
      <c r="A140" s="20"/>
      <c r="B140" s="283" t="s">
        <v>319</v>
      </c>
      <c r="C140" s="283"/>
      <c r="D140" s="283"/>
      <c r="E140" s="283"/>
      <c r="F140" s="283"/>
      <c r="G140" s="279" t="s">
        <v>77</v>
      </c>
      <c r="H140" s="280"/>
      <c r="I140" s="284">
        <f>307505.38+21573.78+8407.74+2576.28+193.97</f>
        <v>340257.15</v>
      </c>
      <c r="J140" s="284"/>
      <c r="K140" s="47">
        <f>I140/I143</f>
        <v>5.4097152498137395E-2</v>
      </c>
      <c r="L140" s="88"/>
      <c r="M140" s="97"/>
      <c r="N140" s="45"/>
      <c r="O140" s="45"/>
      <c r="P140" s="3"/>
    </row>
    <row r="141" spans="1:16" x14ac:dyDescent="0.25">
      <c r="A141" s="20"/>
      <c r="B141" s="274" t="s">
        <v>341</v>
      </c>
      <c r="C141" s="275"/>
      <c r="D141" s="275"/>
      <c r="E141" s="275"/>
      <c r="F141" s="276"/>
      <c r="G141" s="279" t="s">
        <v>77</v>
      </c>
      <c r="H141" s="280"/>
      <c r="I141" s="277">
        <v>948582.34</v>
      </c>
      <c r="J141" s="278"/>
      <c r="K141" s="47">
        <f>I141/I143</f>
        <v>0.15081418128618315</v>
      </c>
      <c r="L141" s="98"/>
      <c r="M141" s="97"/>
      <c r="N141" s="98"/>
      <c r="O141" s="45"/>
      <c r="P141" s="3"/>
    </row>
    <row r="142" spans="1:16" x14ac:dyDescent="0.25">
      <c r="A142" s="20"/>
      <c r="B142" s="274" t="s">
        <v>347</v>
      </c>
      <c r="C142" s="275"/>
      <c r="D142" s="275"/>
      <c r="E142" s="275"/>
      <c r="F142" s="276"/>
      <c r="G142" s="279" t="s">
        <v>77</v>
      </c>
      <c r="H142" s="280"/>
      <c r="I142" s="277">
        <v>418294.92</v>
      </c>
      <c r="J142" s="278"/>
      <c r="K142" s="47">
        <f>I142/I143</f>
        <v>6.6504301456813408E-2</v>
      </c>
      <c r="L142" s="98"/>
      <c r="M142" s="97"/>
      <c r="N142" s="136"/>
      <c r="O142" s="45"/>
      <c r="P142" s="3"/>
    </row>
    <row r="143" spans="1:16" x14ac:dyDescent="0.25">
      <c r="A143" s="20"/>
      <c r="B143" s="282"/>
      <c r="C143" s="282"/>
      <c r="D143" s="282"/>
      <c r="E143" s="282"/>
      <c r="F143" s="282"/>
      <c r="G143" s="282"/>
      <c r="H143" s="282"/>
      <c r="I143" s="287">
        <f>SUM(I138:I142)</f>
        <v>6289742.3300000001</v>
      </c>
      <c r="J143" s="286"/>
      <c r="K143" s="48">
        <f>SUM(K138:K142)</f>
        <v>1</v>
      </c>
      <c r="L143" s="45"/>
      <c r="M143" s="88"/>
      <c r="N143" s="45"/>
      <c r="O143" s="45"/>
      <c r="P143" s="3"/>
    </row>
    <row r="144" spans="1:16" x14ac:dyDescent="0.25">
      <c r="A144" s="20"/>
      <c r="B144" s="49"/>
      <c r="C144" s="49"/>
      <c r="D144" s="49"/>
      <c r="E144" s="49"/>
      <c r="F144" s="49"/>
      <c r="G144" s="49"/>
      <c r="H144" s="49"/>
      <c r="I144" s="50"/>
      <c r="J144" s="132"/>
      <c r="K144" s="52"/>
      <c r="L144" s="45"/>
      <c r="M144" s="98"/>
      <c r="N144" s="45"/>
      <c r="O144" s="45"/>
      <c r="P144" s="3"/>
    </row>
    <row r="145" spans="1:16" x14ac:dyDescent="0.25">
      <c r="A145" s="11" t="s">
        <v>78</v>
      </c>
      <c r="B145" s="49"/>
      <c r="C145" s="49"/>
      <c r="D145" s="49"/>
      <c r="E145" s="49"/>
      <c r="F145" s="49"/>
      <c r="G145" s="49"/>
      <c r="H145" s="49"/>
      <c r="I145" s="50"/>
      <c r="J145" s="132"/>
      <c r="K145" s="52"/>
      <c r="L145" s="45"/>
      <c r="M145" s="98"/>
      <c r="N145" s="45"/>
      <c r="O145" s="45"/>
      <c r="P145" s="3"/>
    </row>
    <row r="146" spans="1:16" ht="7.5" customHeight="1" x14ac:dyDescent="0.25">
      <c r="A146" s="11"/>
      <c r="B146" s="49"/>
      <c r="C146" s="49"/>
      <c r="D146" s="49"/>
      <c r="E146" s="49"/>
      <c r="F146" s="49"/>
      <c r="G146" s="49"/>
      <c r="H146" s="49"/>
      <c r="I146" s="50"/>
      <c r="J146" s="50"/>
      <c r="K146" s="52"/>
      <c r="L146" s="45"/>
      <c r="M146" s="98"/>
      <c r="N146" s="45"/>
      <c r="O146" s="98"/>
      <c r="P146" s="3"/>
    </row>
    <row r="147" spans="1:16" x14ac:dyDescent="0.25">
      <c r="A147" s="20"/>
      <c r="B147" s="285" t="s">
        <v>79</v>
      </c>
      <c r="C147" s="285"/>
      <c r="D147" s="285"/>
      <c r="E147" s="285"/>
      <c r="F147" s="49"/>
      <c r="G147" s="49"/>
      <c r="H147" s="49"/>
      <c r="I147" s="50"/>
      <c r="J147" s="51"/>
      <c r="K147" s="52"/>
      <c r="L147" s="45"/>
      <c r="M147" s="45"/>
      <c r="N147" s="45"/>
      <c r="O147" s="45"/>
      <c r="P147" s="3"/>
    </row>
    <row r="148" spans="1:16" x14ac:dyDescent="0.25">
      <c r="A148" s="20"/>
      <c r="B148" s="286" t="s">
        <v>12</v>
      </c>
      <c r="C148" s="286"/>
      <c r="D148" s="286"/>
      <c r="E148" s="286"/>
      <c r="F148" s="286"/>
      <c r="G148" s="286"/>
      <c r="H148" s="286"/>
      <c r="I148" s="287" t="s">
        <v>16</v>
      </c>
      <c r="J148" s="287"/>
      <c r="K148" s="287"/>
      <c r="L148" s="45"/>
      <c r="M148" s="45"/>
      <c r="N148" s="45"/>
      <c r="O148" s="45"/>
      <c r="P148" s="3"/>
    </row>
    <row r="149" spans="1:16" x14ac:dyDescent="0.25">
      <c r="A149" s="20"/>
      <c r="B149" s="288" t="s">
        <v>80</v>
      </c>
      <c r="C149" s="288"/>
      <c r="D149" s="288"/>
      <c r="E149" s="288"/>
      <c r="F149" s="288"/>
      <c r="G149" s="288"/>
      <c r="H149" s="288"/>
      <c r="I149" s="289">
        <v>64999654.530000001</v>
      </c>
      <c r="J149" s="289"/>
      <c r="K149" s="289"/>
      <c r="L149" s="45"/>
      <c r="M149" s="45"/>
      <c r="N149" s="45"/>
      <c r="O149" s="45"/>
      <c r="P149" s="3"/>
    </row>
    <row r="150" spans="1:16" x14ac:dyDescent="0.25">
      <c r="A150" s="20"/>
      <c r="B150" s="288" t="s">
        <v>81</v>
      </c>
      <c r="C150" s="288"/>
      <c r="D150" s="288"/>
      <c r="E150" s="288"/>
      <c r="F150" s="288"/>
      <c r="G150" s="288"/>
      <c r="H150" s="288"/>
      <c r="I150" s="287">
        <v>19423943.399999999</v>
      </c>
      <c r="J150" s="287"/>
      <c r="K150" s="287"/>
      <c r="L150" s="45"/>
      <c r="M150" s="45"/>
      <c r="N150" s="45"/>
      <c r="O150" s="45"/>
      <c r="P150" s="3"/>
    </row>
    <row r="151" spans="1:16" x14ac:dyDescent="0.25">
      <c r="A151" s="20"/>
      <c r="B151" s="288" t="s">
        <v>342</v>
      </c>
      <c r="C151" s="288"/>
      <c r="D151" s="288"/>
      <c r="E151" s="288"/>
      <c r="F151" s="288"/>
      <c r="G151" s="288"/>
      <c r="H151" s="288"/>
      <c r="I151" s="287"/>
      <c r="J151" s="287"/>
      <c r="K151" s="287"/>
      <c r="L151" s="105"/>
      <c r="M151" s="45"/>
      <c r="N151" s="45"/>
      <c r="O151" s="45"/>
      <c r="P151" s="3"/>
    </row>
    <row r="152" spans="1:16" x14ac:dyDescent="0.25">
      <c r="A152" s="20"/>
      <c r="B152" s="288" t="s">
        <v>82</v>
      </c>
      <c r="C152" s="288"/>
      <c r="D152" s="288"/>
      <c r="E152" s="288"/>
      <c r="F152" s="288"/>
      <c r="G152" s="288"/>
      <c r="H152" s="288"/>
      <c r="I152" s="287">
        <v>0</v>
      </c>
      <c r="J152" s="287"/>
      <c r="K152" s="287"/>
      <c r="L152" s="45"/>
      <c r="M152" s="45"/>
      <c r="N152" s="45"/>
      <c r="O152" s="45"/>
      <c r="P152" s="3"/>
    </row>
    <row r="153" spans="1:16" x14ac:dyDescent="0.25">
      <c r="A153" s="20"/>
      <c r="B153" s="288" t="s">
        <v>83</v>
      </c>
      <c r="C153" s="288"/>
      <c r="D153" s="288"/>
      <c r="E153" s="288"/>
      <c r="F153" s="288"/>
      <c r="G153" s="288"/>
      <c r="H153" s="288"/>
      <c r="I153" s="287">
        <v>31742.16</v>
      </c>
      <c r="J153" s="287"/>
      <c r="K153" s="287"/>
      <c r="L153" s="45"/>
      <c r="M153" s="45"/>
      <c r="N153" s="45"/>
      <c r="O153" s="45"/>
      <c r="P153" s="3"/>
    </row>
    <row r="154" spans="1:16" x14ac:dyDescent="0.25">
      <c r="A154" s="20"/>
      <c r="B154" s="217" t="s">
        <v>84</v>
      </c>
      <c r="C154" s="217"/>
      <c r="D154" s="217"/>
      <c r="E154" s="217"/>
      <c r="F154" s="217"/>
      <c r="G154" s="217"/>
      <c r="H154" s="217"/>
      <c r="I154" s="223">
        <f>SUM(I149:I153)</f>
        <v>84455340.090000004</v>
      </c>
      <c r="J154" s="224"/>
      <c r="K154" s="225"/>
      <c r="L154" s="14"/>
      <c r="M154" s="14"/>
      <c r="N154" s="14"/>
      <c r="O154" s="14"/>
      <c r="P154" s="3"/>
    </row>
    <row r="155" spans="1:16" x14ac:dyDescent="0.25">
      <c r="A155" s="20"/>
      <c r="B155" s="17"/>
      <c r="C155" s="14"/>
      <c r="D155" s="14"/>
      <c r="E155" s="14"/>
      <c r="F155" s="14"/>
      <c r="G155" s="14"/>
      <c r="H155" s="14"/>
      <c r="I155" s="14"/>
      <c r="J155" s="14"/>
      <c r="K155" s="14"/>
      <c r="L155" s="14"/>
      <c r="M155" s="14"/>
      <c r="N155" s="14"/>
      <c r="O155" s="14"/>
      <c r="P155" s="3"/>
    </row>
    <row r="156" spans="1:16" x14ac:dyDescent="0.25">
      <c r="A156" s="20"/>
      <c r="B156" s="119" t="s">
        <v>85</v>
      </c>
      <c r="C156" s="14"/>
      <c r="D156" s="14"/>
      <c r="E156" s="14"/>
      <c r="F156" s="14"/>
      <c r="G156" s="14"/>
      <c r="H156" s="14"/>
      <c r="I156" s="14"/>
      <c r="J156" s="14"/>
      <c r="K156" s="14"/>
      <c r="L156" s="14"/>
      <c r="M156" s="14"/>
      <c r="N156" s="14"/>
      <c r="O156" s="14"/>
      <c r="P156" s="3"/>
    </row>
    <row r="157" spans="1:16" x14ac:dyDescent="0.25">
      <c r="A157" s="20"/>
      <c r="B157" s="17"/>
      <c r="C157" s="14"/>
      <c r="D157" s="14"/>
      <c r="E157" s="14"/>
      <c r="F157" s="14"/>
      <c r="G157" s="14"/>
      <c r="H157" s="14"/>
      <c r="I157" s="14"/>
      <c r="J157" s="14"/>
      <c r="K157" s="14"/>
      <c r="L157" s="14"/>
      <c r="M157" s="14"/>
      <c r="N157" s="14"/>
      <c r="O157" s="14"/>
      <c r="P157" s="3"/>
    </row>
    <row r="158" spans="1:16" x14ac:dyDescent="0.25">
      <c r="A158" s="20"/>
      <c r="B158" s="195" t="s">
        <v>12</v>
      </c>
      <c r="C158" s="195"/>
      <c r="D158" s="195"/>
      <c r="E158" s="195"/>
      <c r="F158" s="195"/>
      <c r="G158" s="195"/>
      <c r="H158" s="195"/>
      <c r="I158" s="195" t="s">
        <v>16</v>
      </c>
      <c r="J158" s="195"/>
      <c r="K158" s="195"/>
      <c r="L158" s="53" t="s">
        <v>26</v>
      </c>
      <c r="M158" s="14"/>
      <c r="N158" s="14"/>
      <c r="O158" s="14"/>
      <c r="P158" s="3"/>
    </row>
    <row r="159" spans="1:16" x14ac:dyDescent="0.25">
      <c r="A159" s="20"/>
      <c r="B159" s="290" t="s">
        <v>333</v>
      </c>
      <c r="C159" s="290"/>
      <c r="D159" s="290"/>
      <c r="E159" s="290"/>
      <c r="F159" s="290"/>
      <c r="G159" s="290"/>
      <c r="H159" s="290"/>
      <c r="I159" s="291">
        <v>10503728.359999999</v>
      </c>
      <c r="J159" s="291"/>
      <c r="K159" s="291"/>
      <c r="L159" s="54">
        <f>I159/I154</f>
        <v>0.12437020973222866</v>
      </c>
      <c r="M159" s="55"/>
      <c r="N159" s="55"/>
      <c r="O159" s="55"/>
      <c r="P159" s="3"/>
    </row>
    <row r="160" spans="1:16" x14ac:dyDescent="0.25">
      <c r="A160" s="20"/>
      <c r="B160" s="290" t="s">
        <v>335</v>
      </c>
      <c r="C160" s="290"/>
      <c r="D160" s="290"/>
      <c r="E160" s="290"/>
      <c r="F160" s="290"/>
      <c r="G160" s="290"/>
      <c r="H160" s="290"/>
      <c r="I160" s="291">
        <v>9761537.5899999999</v>
      </c>
      <c r="J160" s="291"/>
      <c r="K160" s="291"/>
      <c r="L160" s="54">
        <f>I160/I154</f>
        <v>0.11558224239695912</v>
      </c>
      <c r="M160" s="55"/>
      <c r="N160" s="55"/>
      <c r="O160" s="55"/>
      <c r="P160" s="3"/>
    </row>
    <row r="161" spans="1:16" x14ac:dyDescent="0.25">
      <c r="A161" s="20"/>
      <c r="B161" s="290" t="s">
        <v>334</v>
      </c>
      <c r="C161" s="290"/>
      <c r="D161" s="290"/>
      <c r="E161" s="290"/>
      <c r="F161" s="290"/>
      <c r="G161" s="290"/>
      <c r="H161" s="290"/>
      <c r="I161" s="291">
        <v>6966311.6600000001</v>
      </c>
      <c r="J161" s="291"/>
      <c r="K161" s="291"/>
      <c r="L161" s="54">
        <f>I161/I154</f>
        <v>8.2485153130356662E-2</v>
      </c>
      <c r="M161" s="55"/>
      <c r="N161" s="55"/>
      <c r="O161" s="55"/>
      <c r="P161" s="3"/>
    </row>
    <row r="162" spans="1:16" x14ac:dyDescent="0.25">
      <c r="A162" s="20"/>
      <c r="B162" s="290" t="s">
        <v>336</v>
      </c>
      <c r="C162" s="290"/>
      <c r="D162" s="290"/>
      <c r="E162" s="290"/>
      <c r="F162" s="290"/>
      <c r="G162" s="290"/>
      <c r="H162" s="290"/>
      <c r="I162" s="291">
        <v>15478749.689999999</v>
      </c>
      <c r="J162" s="291"/>
      <c r="K162" s="291"/>
      <c r="L162" s="54">
        <f>I162/I154</f>
        <v>0.18327733537636623</v>
      </c>
      <c r="M162" s="56"/>
      <c r="N162" s="56"/>
      <c r="O162" s="56"/>
      <c r="P162" s="3"/>
    </row>
    <row r="163" spans="1:16" x14ac:dyDescent="0.25">
      <c r="A163" s="57"/>
      <c r="B163" s="292"/>
      <c r="C163" s="292"/>
      <c r="D163" s="292"/>
      <c r="E163" s="292"/>
      <c r="F163" s="292"/>
      <c r="G163" s="292"/>
      <c r="H163" s="292"/>
      <c r="I163" s="292"/>
      <c r="J163" s="292"/>
      <c r="K163" s="292"/>
      <c r="L163" s="106"/>
      <c r="M163" s="58"/>
      <c r="N163" s="58"/>
      <c r="O163" s="58"/>
      <c r="P163" s="7"/>
    </row>
    <row r="164" spans="1:16" x14ac:dyDescent="0.25">
      <c r="A164" s="59" t="s">
        <v>86</v>
      </c>
      <c r="B164" s="58"/>
      <c r="C164" s="58"/>
      <c r="D164" s="58"/>
      <c r="E164" s="58"/>
      <c r="F164" s="58"/>
      <c r="G164" s="58"/>
      <c r="H164" s="58"/>
      <c r="I164" s="58"/>
      <c r="J164" s="58"/>
      <c r="K164" s="58"/>
      <c r="L164" s="58"/>
      <c r="M164" s="58"/>
      <c r="N164" s="58"/>
      <c r="O164" s="58"/>
      <c r="P164" s="7"/>
    </row>
    <row r="165" spans="1:16" x14ac:dyDescent="0.25">
      <c r="A165" s="7"/>
      <c r="B165" s="58"/>
      <c r="C165" s="58"/>
      <c r="D165" s="58"/>
      <c r="E165" s="58"/>
      <c r="F165" s="58"/>
      <c r="G165" s="58"/>
      <c r="H165" s="58"/>
      <c r="I165" s="58"/>
      <c r="J165" s="58"/>
      <c r="K165" s="58"/>
      <c r="L165" s="58"/>
      <c r="M165" s="58"/>
      <c r="N165" s="58"/>
      <c r="O165" s="58"/>
      <c r="P165" s="7"/>
    </row>
    <row r="166" spans="1:16" ht="75.75" customHeight="1" x14ac:dyDescent="0.25">
      <c r="A166" s="19"/>
      <c r="B166" s="218" t="s">
        <v>87</v>
      </c>
      <c r="C166" s="218"/>
      <c r="D166" s="218"/>
      <c r="E166" s="218"/>
      <c r="F166" s="218"/>
      <c r="G166" s="218"/>
      <c r="H166" s="218"/>
      <c r="I166" s="218"/>
      <c r="J166" s="218"/>
      <c r="K166" s="218"/>
      <c r="L166" s="218"/>
      <c r="M166" s="218"/>
      <c r="N166" s="218"/>
      <c r="O166" s="218"/>
      <c r="P166" s="7"/>
    </row>
    <row r="167" spans="1:16" x14ac:dyDescent="0.25">
      <c r="A167" s="19"/>
      <c r="B167" s="205" t="s">
        <v>88</v>
      </c>
      <c r="C167" s="205"/>
      <c r="D167" s="205"/>
      <c r="E167" s="205"/>
      <c r="F167" s="205"/>
      <c r="G167" s="205"/>
      <c r="H167" s="205"/>
      <c r="I167" s="205"/>
      <c r="J167" s="205"/>
      <c r="K167" s="205"/>
      <c r="L167" s="205"/>
      <c r="M167" s="205"/>
      <c r="N167" s="205"/>
      <c r="O167" s="205"/>
      <c r="P167" s="7"/>
    </row>
    <row r="168" spans="1:16" x14ac:dyDescent="0.25">
      <c r="A168" s="13"/>
      <c r="B168" s="302" t="s">
        <v>344</v>
      </c>
      <c r="C168" s="302"/>
      <c r="D168" s="302"/>
      <c r="E168" s="302"/>
      <c r="F168" s="302"/>
      <c r="G168" s="302"/>
      <c r="H168" s="302"/>
      <c r="I168" s="302"/>
      <c r="J168" s="302"/>
      <c r="K168" s="302"/>
      <c r="L168" s="302"/>
      <c r="M168" s="302"/>
      <c r="N168" s="302"/>
      <c r="O168" s="302"/>
      <c r="P168" s="3"/>
    </row>
    <row r="169" spans="1:16" x14ac:dyDescent="0.25">
      <c r="B169" s="58"/>
      <c r="C169" s="58"/>
      <c r="D169" s="58"/>
      <c r="E169" s="58"/>
      <c r="F169" s="58"/>
      <c r="G169" s="58"/>
      <c r="H169" s="58"/>
      <c r="I169" s="58"/>
      <c r="J169" s="58"/>
      <c r="K169" s="58"/>
      <c r="L169" s="58"/>
      <c r="M169" s="58"/>
      <c r="N169" s="58"/>
      <c r="O169" s="58"/>
      <c r="P169" s="7"/>
    </row>
    <row r="170" spans="1:16" x14ac:dyDescent="0.25">
      <c r="A170" s="61" t="s">
        <v>89</v>
      </c>
      <c r="B170" s="58"/>
      <c r="C170" s="58"/>
      <c r="D170" s="58"/>
      <c r="E170" s="58"/>
      <c r="F170" s="58"/>
      <c r="G170" s="58"/>
      <c r="H170" s="58"/>
      <c r="I170" s="58"/>
      <c r="J170" s="58"/>
      <c r="K170" s="58"/>
      <c r="L170" s="58"/>
      <c r="M170" s="58"/>
      <c r="N170" s="58"/>
      <c r="O170" s="58"/>
      <c r="P170" s="7"/>
    </row>
    <row r="171" spans="1:16" x14ac:dyDescent="0.25">
      <c r="A171" s="60"/>
      <c r="B171" s="297" t="s">
        <v>90</v>
      </c>
      <c r="C171" s="297"/>
      <c r="D171" s="297"/>
      <c r="E171" s="297"/>
      <c r="F171" s="297"/>
      <c r="G171" s="297"/>
      <c r="H171" s="297"/>
      <c r="I171" s="297"/>
      <c r="J171" s="297"/>
      <c r="K171" s="297"/>
      <c r="L171" s="297"/>
      <c r="M171" s="297"/>
      <c r="N171" s="297"/>
      <c r="O171" s="58"/>
      <c r="P171" s="7"/>
    </row>
    <row r="172" spans="1:16" x14ac:dyDescent="0.25">
      <c r="A172" s="62"/>
      <c r="B172" s="58"/>
      <c r="C172" s="58"/>
      <c r="D172" s="58"/>
      <c r="E172" s="58"/>
      <c r="F172" s="58"/>
      <c r="G172" s="58"/>
      <c r="H172" s="58"/>
      <c r="I172" s="58"/>
      <c r="J172" s="58"/>
      <c r="K172" s="58"/>
      <c r="L172" s="58"/>
      <c r="M172" s="58"/>
      <c r="N172" s="58"/>
      <c r="O172" s="58"/>
      <c r="P172" s="7"/>
    </row>
    <row r="173" spans="1:16" x14ac:dyDescent="0.25">
      <c r="A173" s="62"/>
      <c r="B173" s="298" t="s">
        <v>12</v>
      </c>
      <c r="C173" s="299"/>
      <c r="D173" s="299"/>
      <c r="E173" s="299"/>
      <c r="F173" s="299"/>
      <c r="G173" s="299"/>
      <c r="H173" s="299"/>
      <c r="I173" s="300"/>
      <c r="J173" s="301">
        <v>2023</v>
      </c>
      <c r="K173" s="301"/>
      <c r="L173" s="301">
        <v>2022</v>
      </c>
      <c r="M173" s="301"/>
      <c r="N173" s="19"/>
      <c r="O173" s="19"/>
      <c r="P173" s="7"/>
    </row>
    <row r="174" spans="1:16" x14ac:dyDescent="0.25">
      <c r="A174" s="63"/>
      <c r="B174" s="293" t="s">
        <v>91</v>
      </c>
      <c r="C174" s="294"/>
      <c r="D174" s="294"/>
      <c r="E174" s="294"/>
      <c r="F174" s="294"/>
      <c r="G174" s="294"/>
      <c r="H174" s="294"/>
      <c r="I174" s="295"/>
      <c r="J174" s="296">
        <v>0</v>
      </c>
      <c r="K174" s="296"/>
      <c r="L174" s="296">
        <v>0</v>
      </c>
      <c r="M174" s="296"/>
      <c r="N174" s="64"/>
      <c r="O174" s="64"/>
      <c r="P174" s="7"/>
    </row>
    <row r="175" spans="1:16" x14ac:dyDescent="0.25">
      <c r="A175" s="7"/>
      <c r="B175" s="293" t="s">
        <v>92</v>
      </c>
      <c r="C175" s="294"/>
      <c r="D175" s="294"/>
      <c r="E175" s="294"/>
      <c r="F175" s="294"/>
      <c r="G175" s="294"/>
      <c r="H175" s="294"/>
      <c r="I175" s="295"/>
      <c r="J175" s="303">
        <f>I23</f>
        <v>4964057.97</v>
      </c>
      <c r="K175" s="303"/>
      <c r="L175" s="304">
        <f>L20</f>
        <v>1213045.8400000001</v>
      </c>
      <c r="M175" s="303"/>
      <c r="N175" s="64"/>
      <c r="O175" s="64"/>
      <c r="P175" s="7"/>
    </row>
    <row r="176" spans="1:16" x14ac:dyDescent="0.25">
      <c r="A176" s="3"/>
      <c r="B176" s="293" t="s">
        <v>93</v>
      </c>
      <c r="C176" s="294"/>
      <c r="D176" s="294"/>
      <c r="E176" s="294"/>
      <c r="F176" s="294"/>
      <c r="G176" s="294"/>
      <c r="H176" s="294"/>
      <c r="I176" s="295"/>
      <c r="J176" s="296">
        <v>0</v>
      </c>
      <c r="K176" s="296"/>
      <c r="L176" s="296">
        <v>0</v>
      </c>
      <c r="M176" s="296"/>
      <c r="N176" s="15"/>
      <c r="O176" s="15"/>
      <c r="P176" s="3"/>
    </row>
    <row r="177" spans="1:16" x14ac:dyDescent="0.25">
      <c r="A177" s="13"/>
      <c r="B177" s="293" t="s">
        <v>94</v>
      </c>
      <c r="C177" s="294"/>
      <c r="D177" s="294"/>
      <c r="E177" s="294"/>
      <c r="F177" s="294"/>
      <c r="G177" s="294"/>
      <c r="H177" s="294"/>
      <c r="I177" s="295"/>
      <c r="J177" s="296">
        <v>0</v>
      </c>
      <c r="K177" s="296"/>
      <c r="L177" s="296">
        <v>0</v>
      </c>
      <c r="M177" s="296"/>
      <c r="N177" s="65"/>
      <c r="O177" s="65"/>
      <c r="P177" s="3"/>
    </row>
    <row r="178" spans="1:16" x14ac:dyDescent="0.25">
      <c r="A178" s="13"/>
      <c r="B178" s="293" t="s">
        <v>95</v>
      </c>
      <c r="C178" s="294"/>
      <c r="D178" s="294"/>
      <c r="E178" s="294"/>
      <c r="F178" s="294"/>
      <c r="G178" s="294"/>
      <c r="H178" s="294"/>
      <c r="I178" s="295"/>
      <c r="J178" s="296">
        <v>0</v>
      </c>
      <c r="K178" s="296"/>
      <c r="L178" s="296">
        <v>0</v>
      </c>
      <c r="M178" s="296"/>
      <c r="N178" s="65"/>
      <c r="O178" s="65"/>
      <c r="P178" s="3"/>
    </row>
    <row r="179" spans="1:16" x14ac:dyDescent="0.25">
      <c r="A179" s="66"/>
      <c r="B179" s="310" t="s">
        <v>96</v>
      </c>
      <c r="C179" s="311"/>
      <c r="D179" s="311"/>
      <c r="E179" s="311"/>
      <c r="F179" s="311"/>
      <c r="G179" s="311"/>
      <c r="H179" s="311"/>
      <c r="I179" s="312"/>
      <c r="J179" s="313">
        <f>SUM(J175:J178)</f>
        <v>4964057.97</v>
      </c>
      <c r="K179" s="313"/>
      <c r="L179" s="313">
        <f>SUM(L175:L178)</f>
        <v>1213045.8400000001</v>
      </c>
      <c r="M179" s="313"/>
      <c r="N179" s="58"/>
      <c r="O179" s="58"/>
      <c r="P179" s="7"/>
    </row>
    <row r="180" spans="1:16" x14ac:dyDescent="0.25">
      <c r="A180" s="66"/>
      <c r="B180" s="178"/>
      <c r="C180" s="178"/>
      <c r="D180" s="178"/>
      <c r="E180" s="178"/>
      <c r="F180" s="178"/>
      <c r="G180" s="178"/>
      <c r="H180" s="178"/>
      <c r="I180" s="178"/>
      <c r="J180" s="179"/>
      <c r="K180" s="179"/>
      <c r="L180" s="179"/>
      <c r="M180" s="179"/>
      <c r="N180" s="58"/>
      <c r="O180" s="58"/>
      <c r="P180" s="7"/>
    </row>
    <row r="181" spans="1:16" x14ac:dyDescent="0.25">
      <c r="A181" s="7"/>
      <c r="B181" s="58"/>
      <c r="C181" s="58"/>
      <c r="D181" s="58"/>
      <c r="E181" s="58"/>
      <c r="F181" s="58"/>
      <c r="G181" s="58"/>
      <c r="H181" s="58"/>
      <c r="I181" s="58"/>
      <c r="J181" s="58"/>
      <c r="K181" s="58"/>
      <c r="L181" s="58"/>
      <c r="M181" s="58"/>
      <c r="N181" s="58"/>
      <c r="O181" s="58"/>
      <c r="P181" s="7"/>
    </row>
    <row r="182" spans="1:16" x14ac:dyDescent="0.25">
      <c r="A182" s="68" t="s">
        <v>97</v>
      </c>
      <c r="B182" s="69"/>
      <c r="C182" s="67"/>
      <c r="D182" s="67"/>
      <c r="E182" s="67"/>
      <c r="F182" s="67"/>
      <c r="G182" s="67"/>
      <c r="H182" s="67"/>
      <c r="I182" s="67"/>
      <c r="J182" s="67"/>
      <c r="K182" s="67"/>
      <c r="L182" s="67"/>
      <c r="M182" s="67"/>
      <c r="N182" s="67"/>
      <c r="O182" s="67"/>
      <c r="P182" s="7"/>
    </row>
    <row r="183" spans="1:16" x14ac:dyDescent="0.25">
      <c r="A183" s="68"/>
      <c r="B183" s="69"/>
      <c r="C183" s="67"/>
      <c r="D183" s="67"/>
      <c r="E183" s="67"/>
      <c r="F183" s="67"/>
      <c r="G183" s="67"/>
      <c r="H183" s="67"/>
      <c r="I183" s="67"/>
      <c r="J183" s="67"/>
      <c r="K183" s="67"/>
      <c r="L183" s="67"/>
      <c r="M183" s="67"/>
      <c r="N183" s="67"/>
      <c r="O183" s="67"/>
      <c r="P183" s="7"/>
    </row>
    <row r="184" spans="1:16" x14ac:dyDescent="0.25">
      <c r="A184" s="68"/>
      <c r="B184" s="305" t="s">
        <v>241</v>
      </c>
      <c r="C184" s="305"/>
      <c r="D184" s="305"/>
      <c r="E184" s="305"/>
      <c r="F184" s="305"/>
      <c r="G184" s="305"/>
      <c r="H184" s="305"/>
      <c r="I184" s="305"/>
      <c r="J184" s="306">
        <v>84585355.790000007</v>
      </c>
      <c r="K184" s="306"/>
      <c r="L184" s="306"/>
      <c r="M184" s="306"/>
      <c r="N184" s="67"/>
      <c r="O184" s="67"/>
      <c r="P184" s="115"/>
    </row>
    <row r="185" spans="1:16" x14ac:dyDescent="0.25">
      <c r="A185" s="68"/>
      <c r="B185" s="144"/>
      <c r="C185" s="145"/>
      <c r="D185" s="145"/>
      <c r="E185" s="145"/>
      <c r="F185" s="145"/>
      <c r="G185" s="145"/>
      <c r="H185" s="145"/>
      <c r="I185" s="145"/>
      <c r="J185" s="145"/>
      <c r="K185" s="145"/>
      <c r="L185" s="145"/>
      <c r="M185" s="145"/>
      <c r="N185" s="67"/>
      <c r="O185" s="67"/>
      <c r="P185" s="114"/>
    </row>
    <row r="186" spans="1:16" x14ac:dyDescent="0.25">
      <c r="A186" s="68"/>
      <c r="B186" s="305" t="s">
        <v>98</v>
      </c>
      <c r="C186" s="305"/>
      <c r="D186" s="305"/>
      <c r="E186" s="305"/>
      <c r="F186" s="305"/>
      <c r="G186" s="305"/>
      <c r="H186" s="305"/>
      <c r="I186" s="305"/>
      <c r="J186" s="307">
        <f>J187</f>
        <v>1063.81</v>
      </c>
      <c r="K186" s="307"/>
      <c r="L186" s="307"/>
      <c r="M186" s="307"/>
      <c r="N186" s="67"/>
      <c r="O186" s="67"/>
      <c r="P186" s="115"/>
    </row>
    <row r="187" spans="1:16" x14ac:dyDescent="0.25">
      <c r="A187" s="68"/>
      <c r="B187" s="308" t="s">
        <v>99</v>
      </c>
      <c r="C187" s="308"/>
      <c r="D187" s="308"/>
      <c r="E187" s="308"/>
      <c r="F187" s="308"/>
      <c r="G187" s="308"/>
      <c r="H187" s="308"/>
      <c r="I187" s="308"/>
      <c r="J187" s="309">
        <v>1063.81</v>
      </c>
      <c r="K187" s="309"/>
      <c r="L187" s="309"/>
      <c r="M187" s="309"/>
      <c r="N187" s="67"/>
      <c r="O187" s="67"/>
      <c r="P187" s="115"/>
    </row>
    <row r="188" spans="1:16" x14ac:dyDescent="0.25">
      <c r="A188" s="68"/>
      <c r="B188" s="308" t="s">
        <v>100</v>
      </c>
      <c r="C188" s="308"/>
      <c r="D188" s="308"/>
      <c r="E188" s="308"/>
      <c r="F188" s="308"/>
      <c r="G188" s="308"/>
      <c r="H188" s="308"/>
      <c r="I188" s="308"/>
      <c r="J188" s="309"/>
      <c r="K188" s="309"/>
      <c r="L188" s="309"/>
      <c r="M188" s="309"/>
      <c r="N188" s="67"/>
      <c r="O188" s="67"/>
      <c r="P188" s="115"/>
    </row>
    <row r="189" spans="1:16" x14ac:dyDescent="0.25">
      <c r="A189" s="68"/>
      <c r="B189" s="314" t="s">
        <v>101</v>
      </c>
      <c r="C189" s="314"/>
      <c r="D189" s="314"/>
      <c r="E189" s="314"/>
      <c r="F189" s="314"/>
      <c r="G189" s="314"/>
      <c r="H189" s="314"/>
      <c r="I189" s="314"/>
      <c r="J189" s="309">
        <v>0</v>
      </c>
      <c r="K189" s="309"/>
      <c r="L189" s="309"/>
      <c r="M189" s="309"/>
      <c r="N189" s="67"/>
      <c r="O189" s="67"/>
      <c r="P189" s="116"/>
    </row>
    <row r="190" spans="1:16" x14ac:dyDescent="0.25">
      <c r="A190" s="68"/>
      <c r="B190" s="308" t="s">
        <v>102</v>
      </c>
      <c r="C190" s="308"/>
      <c r="D190" s="308"/>
      <c r="E190" s="308"/>
      <c r="F190" s="308"/>
      <c r="G190" s="308"/>
      <c r="H190" s="308"/>
      <c r="I190" s="308"/>
      <c r="J190" s="309">
        <v>0</v>
      </c>
      <c r="K190" s="309"/>
      <c r="L190" s="309"/>
      <c r="M190" s="309"/>
      <c r="N190" s="67"/>
      <c r="O190" s="67"/>
      <c r="P190" s="7"/>
    </row>
    <row r="191" spans="1:16" x14ac:dyDescent="0.25">
      <c r="A191" s="68"/>
      <c r="B191" s="308" t="s">
        <v>103</v>
      </c>
      <c r="C191" s="308"/>
      <c r="D191" s="308"/>
      <c r="E191" s="308"/>
      <c r="F191" s="308"/>
      <c r="G191" s="308"/>
      <c r="H191" s="308"/>
      <c r="I191" s="308"/>
      <c r="J191" s="309">
        <v>0</v>
      </c>
      <c r="K191" s="309"/>
      <c r="L191" s="309"/>
      <c r="M191" s="309"/>
      <c r="N191" s="67"/>
      <c r="O191" s="67"/>
      <c r="P191" s="7"/>
    </row>
    <row r="192" spans="1:16" x14ac:dyDescent="0.25">
      <c r="A192" s="68"/>
      <c r="B192" s="308" t="s">
        <v>104</v>
      </c>
      <c r="C192" s="308"/>
      <c r="D192" s="308"/>
      <c r="E192" s="308"/>
      <c r="F192" s="308"/>
      <c r="G192" s="308"/>
      <c r="H192" s="308"/>
      <c r="I192" s="308"/>
      <c r="J192" s="309">
        <v>0</v>
      </c>
      <c r="K192" s="309"/>
      <c r="L192" s="309"/>
      <c r="M192" s="309"/>
      <c r="N192" s="67"/>
      <c r="O192" s="67"/>
      <c r="P192" s="7"/>
    </row>
    <row r="193" spans="1:16" ht="11.25" customHeight="1" x14ac:dyDescent="0.25">
      <c r="A193" s="68"/>
      <c r="B193" s="144"/>
      <c r="C193" s="145"/>
      <c r="D193" s="145"/>
      <c r="E193" s="145"/>
      <c r="F193" s="145"/>
      <c r="G193" s="145"/>
      <c r="H193" s="145"/>
      <c r="I193" s="145"/>
      <c r="J193" s="145"/>
      <c r="K193" s="145"/>
      <c r="L193" s="145"/>
      <c r="M193" s="145"/>
      <c r="N193" s="67"/>
      <c r="O193" s="67"/>
      <c r="P193" s="7"/>
    </row>
    <row r="194" spans="1:16" x14ac:dyDescent="0.25">
      <c r="A194" s="68"/>
      <c r="B194" s="305" t="s">
        <v>105</v>
      </c>
      <c r="C194" s="305"/>
      <c r="D194" s="305"/>
      <c r="E194" s="305"/>
      <c r="F194" s="305"/>
      <c r="G194" s="305"/>
      <c r="H194" s="305"/>
      <c r="I194" s="305"/>
      <c r="J194" s="309">
        <v>0</v>
      </c>
      <c r="K194" s="309"/>
      <c r="L194" s="309"/>
      <c r="M194" s="309"/>
      <c r="N194" s="67"/>
      <c r="O194" s="67"/>
      <c r="P194" s="7"/>
    </row>
    <row r="195" spans="1:16" x14ac:dyDescent="0.25">
      <c r="A195" s="68"/>
      <c r="B195" s="308" t="s">
        <v>106</v>
      </c>
      <c r="C195" s="308"/>
      <c r="D195" s="308"/>
      <c r="E195" s="308"/>
      <c r="F195" s="308"/>
      <c r="G195" s="308"/>
      <c r="H195" s="308"/>
      <c r="I195" s="308"/>
      <c r="J195" s="309">
        <v>0</v>
      </c>
      <c r="K195" s="309"/>
      <c r="L195" s="309"/>
      <c r="M195" s="309"/>
      <c r="N195" s="67"/>
      <c r="O195" s="67"/>
      <c r="P195" s="7"/>
    </row>
    <row r="196" spans="1:16" x14ac:dyDescent="0.25">
      <c r="A196" s="68"/>
      <c r="B196" s="308" t="s">
        <v>107</v>
      </c>
      <c r="C196" s="308"/>
      <c r="D196" s="308"/>
      <c r="E196" s="308"/>
      <c r="F196" s="308"/>
      <c r="G196" s="308"/>
      <c r="H196" s="308"/>
      <c r="I196" s="308"/>
      <c r="J196" s="309">
        <v>0</v>
      </c>
      <c r="K196" s="309"/>
      <c r="L196" s="309"/>
      <c r="M196" s="309"/>
      <c r="N196" s="67"/>
      <c r="O196" s="67"/>
      <c r="P196" s="7"/>
    </row>
    <row r="197" spans="1:16" x14ac:dyDescent="0.25">
      <c r="A197" s="68"/>
      <c r="B197" s="308" t="s">
        <v>108</v>
      </c>
      <c r="C197" s="308"/>
      <c r="D197" s="308"/>
      <c r="E197" s="308"/>
      <c r="F197" s="308"/>
      <c r="G197" s="308"/>
      <c r="H197" s="308"/>
      <c r="I197" s="308"/>
      <c r="J197" s="309">
        <v>0</v>
      </c>
      <c r="K197" s="309"/>
      <c r="L197" s="309"/>
      <c r="M197" s="309"/>
      <c r="N197" s="67"/>
      <c r="O197" s="67"/>
      <c r="P197" s="7"/>
    </row>
    <row r="198" spans="1:16" x14ac:dyDescent="0.25">
      <c r="A198" s="68"/>
      <c r="B198" s="144"/>
      <c r="C198" s="145"/>
      <c r="D198" s="145"/>
      <c r="E198" s="145"/>
      <c r="F198" s="145"/>
      <c r="G198" s="145"/>
      <c r="H198" s="145"/>
      <c r="I198" s="145"/>
      <c r="J198" s="146"/>
      <c r="K198" s="146"/>
      <c r="L198" s="146"/>
      <c r="M198" s="146"/>
      <c r="N198" s="67"/>
      <c r="O198" s="67"/>
      <c r="P198" s="7"/>
    </row>
    <row r="199" spans="1:16" x14ac:dyDescent="0.25">
      <c r="A199" s="68"/>
      <c r="B199" s="305" t="s">
        <v>109</v>
      </c>
      <c r="C199" s="305"/>
      <c r="D199" s="305"/>
      <c r="E199" s="305"/>
      <c r="F199" s="305"/>
      <c r="G199" s="305"/>
      <c r="H199" s="305"/>
      <c r="I199" s="305"/>
      <c r="J199" s="315">
        <f>J184+J186+J194</f>
        <v>84586419.600000009</v>
      </c>
      <c r="K199" s="316"/>
      <c r="L199" s="316"/>
      <c r="M199" s="316"/>
      <c r="N199" s="67"/>
      <c r="O199" s="67"/>
      <c r="P199" s="7"/>
    </row>
    <row r="200" spans="1:16" ht="25.5" customHeight="1" x14ac:dyDescent="0.25">
      <c r="A200" s="68"/>
      <c r="B200" s="59"/>
      <c r="C200" s="59"/>
      <c r="D200" s="59"/>
      <c r="E200" s="59"/>
      <c r="F200" s="59"/>
      <c r="G200" s="59"/>
      <c r="H200" s="59"/>
      <c r="I200" s="59"/>
      <c r="J200" s="147"/>
      <c r="K200" s="148"/>
      <c r="L200" s="148"/>
      <c r="M200" s="148"/>
      <c r="N200" s="67"/>
      <c r="O200" s="67"/>
      <c r="P200" s="7"/>
    </row>
    <row r="201" spans="1:16" x14ac:dyDescent="0.25">
      <c r="A201" s="68"/>
      <c r="B201" s="69"/>
      <c r="C201" s="67"/>
      <c r="D201" s="67"/>
      <c r="E201" s="67"/>
      <c r="F201" s="67"/>
      <c r="G201" s="67"/>
      <c r="H201" s="67"/>
      <c r="I201" s="67"/>
      <c r="J201" s="67"/>
      <c r="K201" s="67"/>
      <c r="L201" s="67"/>
      <c r="M201" s="67"/>
      <c r="N201" s="67"/>
      <c r="O201" s="67"/>
      <c r="P201" s="7"/>
    </row>
    <row r="202" spans="1:16" x14ac:dyDescent="0.25">
      <c r="A202" s="68" t="s">
        <v>110</v>
      </c>
      <c r="B202" s="18"/>
      <c r="C202" s="15"/>
      <c r="D202" s="15"/>
      <c r="E202" s="15"/>
      <c r="F202" s="15"/>
      <c r="G202" s="15"/>
      <c r="H202" s="15"/>
      <c r="I202" s="15"/>
      <c r="J202" s="15"/>
      <c r="K202" s="15"/>
      <c r="L202" s="15"/>
      <c r="M202" s="15"/>
      <c r="N202" s="15"/>
      <c r="O202" s="15"/>
      <c r="P202" s="3"/>
    </row>
    <row r="203" spans="1:16" x14ac:dyDescent="0.25">
      <c r="A203" s="13"/>
      <c r="B203" s="12"/>
      <c r="C203" s="15"/>
      <c r="D203" s="15"/>
      <c r="E203" s="15"/>
      <c r="F203" s="15"/>
      <c r="G203" s="15"/>
      <c r="H203" s="15"/>
      <c r="I203" s="15"/>
      <c r="J203" s="15"/>
      <c r="K203" s="15"/>
      <c r="L203" s="15"/>
      <c r="M203" s="15"/>
      <c r="N203" s="15"/>
      <c r="O203" s="15"/>
      <c r="P203" s="3"/>
    </row>
    <row r="204" spans="1:16" x14ac:dyDescent="0.25">
      <c r="A204" s="13"/>
      <c r="B204" s="305" t="s">
        <v>111</v>
      </c>
      <c r="C204" s="305"/>
      <c r="D204" s="305"/>
      <c r="E204" s="305"/>
      <c r="F204" s="305"/>
      <c r="G204" s="305"/>
      <c r="H204" s="305"/>
      <c r="I204" s="305"/>
      <c r="J204" s="315">
        <v>84423597.930000007</v>
      </c>
      <c r="K204" s="316"/>
      <c r="L204" s="316"/>
      <c r="M204" s="316"/>
      <c r="N204" s="15"/>
      <c r="O204" s="15"/>
      <c r="P204" s="3"/>
    </row>
    <row r="205" spans="1:16" x14ac:dyDescent="0.25">
      <c r="A205" s="13"/>
      <c r="B205" s="7"/>
      <c r="C205" s="7"/>
      <c r="D205" s="7"/>
      <c r="E205" s="7"/>
      <c r="F205" s="7"/>
      <c r="G205" s="7"/>
      <c r="H205" s="7"/>
      <c r="I205" s="7"/>
      <c r="J205" s="317"/>
      <c r="K205" s="317"/>
      <c r="L205" s="317"/>
      <c r="M205" s="317"/>
      <c r="N205" s="15"/>
      <c r="O205" s="15"/>
      <c r="P205" s="3"/>
    </row>
    <row r="206" spans="1:16" x14ac:dyDescent="0.25">
      <c r="A206" s="13"/>
      <c r="B206" s="308" t="s">
        <v>112</v>
      </c>
      <c r="C206" s="308"/>
      <c r="D206" s="308"/>
      <c r="E206" s="308"/>
      <c r="F206" s="308"/>
      <c r="G206" s="308"/>
      <c r="H206" s="308"/>
      <c r="I206" s="308"/>
      <c r="J206" s="315">
        <f>J207+J208+J209+J210+J211+J212+J213+J214+J215+J216+J217+J218+J219+J220+J221+J222+J223+J224+J225+J226+J227</f>
        <v>0</v>
      </c>
      <c r="K206" s="316"/>
      <c r="L206" s="316"/>
      <c r="M206" s="316"/>
      <c r="N206" s="15"/>
      <c r="O206" s="15"/>
      <c r="P206" s="3"/>
    </row>
    <row r="207" spans="1:16" x14ac:dyDescent="0.25">
      <c r="A207" s="13"/>
      <c r="B207" s="308" t="s">
        <v>113</v>
      </c>
      <c r="C207" s="308"/>
      <c r="D207" s="308"/>
      <c r="E207" s="308"/>
      <c r="F207" s="308"/>
      <c r="G207" s="308"/>
      <c r="H207" s="308"/>
      <c r="I207" s="308"/>
      <c r="J207" s="318">
        <v>0</v>
      </c>
      <c r="K207" s="319"/>
      <c r="L207" s="319"/>
      <c r="M207" s="319"/>
      <c r="N207" s="15"/>
      <c r="O207" s="15"/>
      <c r="P207" s="3"/>
    </row>
    <row r="208" spans="1:16" x14ac:dyDescent="0.25">
      <c r="A208" s="13"/>
      <c r="B208" s="308" t="s">
        <v>114</v>
      </c>
      <c r="C208" s="308"/>
      <c r="D208" s="308"/>
      <c r="E208" s="308"/>
      <c r="F208" s="308"/>
      <c r="G208" s="308"/>
      <c r="H208" s="308"/>
      <c r="I208" s="308"/>
      <c r="J208" s="318">
        <v>0</v>
      </c>
      <c r="K208" s="319"/>
      <c r="L208" s="319"/>
      <c r="M208" s="319"/>
      <c r="N208" s="15"/>
      <c r="O208" s="15"/>
      <c r="P208" s="3"/>
    </row>
    <row r="209" spans="1:16" x14ac:dyDescent="0.25">
      <c r="A209" s="13"/>
      <c r="B209" s="308" t="s">
        <v>115</v>
      </c>
      <c r="C209" s="308"/>
      <c r="D209" s="308"/>
      <c r="E209" s="308"/>
      <c r="F209" s="308"/>
      <c r="G209" s="308"/>
      <c r="H209" s="308"/>
      <c r="I209" s="308"/>
      <c r="J209" s="318">
        <v>0</v>
      </c>
      <c r="K209" s="319"/>
      <c r="L209" s="319"/>
      <c r="M209" s="319"/>
      <c r="N209" s="15"/>
      <c r="O209" s="15"/>
      <c r="P209" s="3"/>
    </row>
    <row r="210" spans="1:16" x14ac:dyDescent="0.25">
      <c r="A210" s="13"/>
      <c r="B210" s="308" t="s">
        <v>116</v>
      </c>
      <c r="C210" s="308"/>
      <c r="D210" s="308"/>
      <c r="E210" s="308"/>
      <c r="F210" s="308"/>
      <c r="G210" s="308"/>
      <c r="H210" s="308"/>
      <c r="I210" s="308"/>
      <c r="J210" s="318">
        <v>0</v>
      </c>
      <c r="K210" s="319"/>
      <c r="L210" s="319"/>
      <c r="M210" s="319"/>
      <c r="N210" s="15"/>
      <c r="O210" s="15"/>
      <c r="P210" s="3"/>
    </row>
    <row r="211" spans="1:16" x14ac:dyDescent="0.25">
      <c r="A211" s="13"/>
      <c r="B211" s="308" t="s">
        <v>117</v>
      </c>
      <c r="C211" s="308"/>
      <c r="D211" s="308"/>
      <c r="E211" s="308"/>
      <c r="F211" s="308"/>
      <c r="G211" s="308"/>
      <c r="H211" s="308"/>
      <c r="I211" s="308"/>
      <c r="J211" s="318">
        <v>0</v>
      </c>
      <c r="K211" s="319"/>
      <c r="L211" s="319"/>
      <c r="M211" s="319"/>
      <c r="N211" s="15"/>
      <c r="O211" s="15"/>
      <c r="P211" s="3"/>
    </row>
    <row r="212" spans="1:16" x14ac:dyDescent="0.25">
      <c r="A212" s="63"/>
      <c r="B212" s="308" t="s">
        <v>118</v>
      </c>
      <c r="C212" s="308"/>
      <c r="D212" s="308"/>
      <c r="E212" s="308"/>
      <c r="F212" s="308"/>
      <c r="G212" s="308"/>
      <c r="H212" s="308"/>
      <c r="I212" s="308"/>
      <c r="J212" s="318">
        <v>0</v>
      </c>
      <c r="K212" s="319"/>
      <c r="L212" s="319"/>
      <c r="M212" s="319"/>
      <c r="N212" s="64"/>
      <c r="O212" s="64"/>
      <c r="P212" s="7"/>
    </row>
    <row r="213" spans="1:16" x14ac:dyDescent="0.25">
      <c r="A213" s="63"/>
      <c r="B213" s="308" t="s">
        <v>119</v>
      </c>
      <c r="C213" s="308"/>
      <c r="D213" s="308"/>
      <c r="E213" s="308"/>
      <c r="F213" s="308"/>
      <c r="G213" s="308"/>
      <c r="H213" s="308"/>
      <c r="I213" s="308"/>
      <c r="J213" s="318">
        <v>0</v>
      </c>
      <c r="K213" s="319"/>
      <c r="L213" s="319"/>
      <c r="M213" s="319"/>
      <c r="N213" s="64"/>
      <c r="O213" s="64"/>
      <c r="P213" s="7"/>
    </row>
    <row r="214" spans="1:16" x14ac:dyDescent="0.25">
      <c r="A214" s="19"/>
      <c r="B214" s="308" t="s">
        <v>120</v>
      </c>
      <c r="C214" s="308"/>
      <c r="D214" s="308"/>
      <c r="E214" s="308"/>
      <c r="F214" s="308"/>
      <c r="G214" s="308"/>
      <c r="H214" s="308"/>
      <c r="I214" s="308"/>
      <c r="J214" s="318">
        <v>0</v>
      </c>
      <c r="K214" s="319"/>
      <c r="L214" s="319"/>
      <c r="M214" s="319"/>
      <c r="N214" s="64"/>
      <c r="O214" s="64"/>
      <c r="P214" s="7"/>
    </row>
    <row r="215" spans="1:16" x14ac:dyDescent="0.25">
      <c r="A215" s="19"/>
      <c r="B215" s="308" t="s">
        <v>121</v>
      </c>
      <c r="C215" s="308"/>
      <c r="D215" s="308"/>
      <c r="E215" s="308"/>
      <c r="F215" s="308"/>
      <c r="G215" s="308"/>
      <c r="H215" s="308"/>
      <c r="I215" s="308"/>
      <c r="J215" s="318">
        <v>0</v>
      </c>
      <c r="K215" s="319"/>
      <c r="L215" s="319"/>
      <c r="M215" s="319"/>
      <c r="N215" s="67"/>
      <c r="O215" s="67"/>
      <c r="P215" s="7"/>
    </row>
    <row r="216" spans="1:16" x14ac:dyDescent="0.25">
      <c r="A216" s="63"/>
      <c r="B216" s="308" t="s">
        <v>122</v>
      </c>
      <c r="C216" s="308"/>
      <c r="D216" s="308"/>
      <c r="E216" s="308"/>
      <c r="F216" s="308"/>
      <c r="G216" s="308"/>
      <c r="H216" s="308"/>
      <c r="I216" s="308"/>
      <c r="J216" s="318">
        <v>0</v>
      </c>
      <c r="K216" s="319"/>
      <c r="L216" s="319"/>
      <c r="M216" s="319"/>
      <c r="N216" s="64"/>
      <c r="O216" s="64"/>
      <c r="P216" s="7"/>
    </row>
    <row r="217" spans="1:16" x14ac:dyDescent="0.25">
      <c r="A217" s="7"/>
      <c r="B217" s="308" t="s">
        <v>123</v>
      </c>
      <c r="C217" s="308"/>
      <c r="D217" s="308"/>
      <c r="E217" s="308"/>
      <c r="F217" s="308"/>
      <c r="G217" s="308"/>
      <c r="H217" s="308"/>
      <c r="I217" s="308"/>
      <c r="J217" s="318">
        <v>0</v>
      </c>
      <c r="K217" s="319"/>
      <c r="L217" s="319"/>
      <c r="M217" s="319"/>
      <c r="N217" s="64"/>
      <c r="O217" s="64"/>
      <c r="P217" s="7"/>
    </row>
    <row r="218" spans="1:16" x14ac:dyDescent="0.25">
      <c r="A218" s="3"/>
      <c r="B218" s="308" t="s">
        <v>124</v>
      </c>
      <c r="C218" s="308"/>
      <c r="D218" s="308"/>
      <c r="E218" s="308"/>
      <c r="F218" s="308"/>
      <c r="G218" s="308"/>
      <c r="H218" s="308"/>
      <c r="I218" s="308"/>
      <c r="J218" s="318">
        <v>0</v>
      </c>
      <c r="K218" s="319"/>
      <c r="L218" s="319"/>
      <c r="M218" s="319"/>
      <c r="N218" s="3"/>
      <c r="O218" s="3"/>
      <c r="P218" s="7"/>
    </row>
    <row r="219" spans="1:16" x14ac:dyDescent="0.25">
      <c r="A219" s="3"/>
      <c r="B219" s="308" t="s">
        <v>125</v>
      </c>
      <c r="C219" s="308"/>
      <c r="D219" s="308"/>
      <c r="E219" s="308"/>
      <c r="F219" s="308"/>
      <c r="G219" s="308"/>
      <c r="H219" s="308"/>
      <c r="I219" s="308"/>
      <c r="J219" s="318">
        <v>0</v>
      </c>
      <c r="K219" s="319"/>
      <c r="L219" s="319"/>
      <c r="M219" s="319"/>
      <c r="N219" s="15"/>
      <c r="O219" s="15"/>
      <c r="P219" s="3"/>
    </row>
    <row r="220" spans="1:16" x14ac:dyDescent="0.25">
      <c r="A220" s="3"/>
      <c r="B220" s="308" t="s">
        <v>126</v>
      </c>
      <c r="C220" s="308"/>
      <c r="D220" s="308"/>
      <c r="E220" s="308"/>
      <c r="F220" s="308"/>
      <c r="G220" s="308"/>
      <c r="H220" s="308"/>
      <c r="I220" s="308"/>
      <c r="J220" s="318">
        <v>0</v>
      </c>
      <c r="K220" s="319"/>
      <c r="L220" s="319"/>
      <c r="M220" s="319"/>
      <c r="N220" s="15"/>
      <c r="O220" s="15"/>
      <c r="P220" s="3"/>
    </row>
    <row r="221" spans="1:16" x14ac:dyDescent="0.25">
      <c r="A221" s="3"/>
      <c r="B221" s="308" t="s">
        <v>127</v>
      </c>
      <c r="C221" s="308"/>
      <c r="D221" s="308"/>
      <c r="E221" s="308"/>
      <c r="F221" s="308"/>
      <c r="G221" s="308"/>
      <c r="H221" s="308"/>
      <c r="I221" s="308"/>
      <c r="J221" s="318">
        <v>0</v>
      </c>
      <c r="K221" s="319"/>
      <c r="L221" s="319"/>
      <c r="M221" s="319"/>
      <c r="N221" s="15"/>
      <c r="O221" s="15"/>
      <c r="P221" s="3"/>
    </row>
    <row r="222" spans="1:16" x14ac:dyDescent="0.25">
      <c r="A222" s="3"/>
      <c r="B222" s="308" t="s">
        <v>128</v>
      </c>
      <c r="C222" s="308"/>
      <c r="D222" s="308"/>
      <c r="E222" s="308"/>
      <c r="F222" s="308"/>
      <c r="G222" s="308"/>
      <c r="H222" s="308"/>
      <c r="I222" s="308"/>
      <c r="J222" s="318">
        <v>0</v>
      </c>
      <c r="K222" s="319"/>
      <c r="L222" s="319"/>
      <c r="M222" s="319"/>
      <c r="N222" s="15"/>
      <c r="O222" s="15"/>
      <c r="P222" s="3"/>
    </row>
    <row r="223" spans="1:16" x14ac:dyDescent="0.25">
      <c r="A223" s="3"/>
      <c r="B223" s="308" t="s">
        <v>129</v>
      </c>
      <c r="C223" s="308"/>
      <c r="D223" s="308"/>
      <c r="E223" s="308"/>
      <c r="F223" s="308"/>
      <c r="G223" s="308"/>
      <c r="H223" s="308"/>
      <c r="I223" s="308"/>
      <c r="J223" s="318">
        <v>0</v>
      </c>
      <c r="K223" s="319"/>
      <c r="L223" s="319"/>
      <c r="M223" s="319"/>
      <c r="N223" s="17"/>
      <c r="O223" s="17"/>
      <c r="P223" s="3"/>
    </row>
    <row r="224" spans="1:16" x14ac:dyDescent="0.25">
      <c r="A224" s="3"/>
      <c r="B224" s="308" t="s">
        <v>130</v>
      </c>
      <c r="C224" s="308"/>
      <c r="D224" s="308"/>
      <c r="E224" s="308"/>
      <c r="F224" s="308"/>
      <c r="G224" s="308"/>
      <c r="H224" s="308"/>
      <c r="I224" s="308"/>
      <c r="J224" s="318">
        <v>0</v>
      </c>
      <c r="K224" s="319"/>
      <c r="L224" s="319"/>
      <c r="M224" s="319"/>
      <c r="N224" s="14"/>
      <c r="O224" s="14"/>
      <c r="P224" s="3"/>
    </row>
    <row r="225" spans="1:16" x14ac:dyDescent="0.25">
      <c r="A225" s="3"/>
      <c r="B225" s="308" t="s">
        <v>131</v>
      </c>
      <c r="C225" s="308"/>
      <c r="D225" s="308"/>
      <c r="E225" s="308"/>
      <c r="F225" s="308"/>
      <c r="G225" s="308"/>
      <c r="H225" s="308"/>
      <c r="I225" s="308"/>
      <c r="J225" s="318">
        <v>0</v>
      </c>
      <c r="K225" s="319"/>
      <c r="L225" s="319"/>
      <c r="M225" s="319"/>
      <c r="N225" s="14"/>
      <c r="O225" s="14"/>
      <c r="P225" s="3"/>
    </row>
    <row r="226" spans="1:16" x14ac:dyDescent="0.25">
      <c r="A226" s="3"/>
      <c r="B226" s="308" t="s">
        <v>132</v>
      </c>
      <c r="C226" s="308"/>
      <c r="D226" s="308"/>
      <c r="E226" s="308"/>
      <c r="F226" s="308"/>
      <c r="G226" s="308"/>
      <c r="H226" s="308"/>
      <c r="I226" s="308"/>
      <c r="J226" s="318">
        <v>0</v>
      </c>
      <c r="K226" s="319"/>
      <c r="L226" s="319"/>
      <c r="M226" s="319"/>
      <c r="N226" s="70"/>
      <c r="O226" s="70"/>
      <c r="P226" s="3"/>
    </row>
    <row r="227" spans="1:16" x14ac:dyDescent="0.25">
      <c r="A227" s="3"/>
      <c r="B227" s="308" t="s">
        <v>133</v>
      </c>
      <c r="C227" s="308"/>
      <c r="D227" s="308"/>
      <c r="E227" s="308"/>
      <c r="F227" s="308"/>
      <c r="G227" s="308"/>
      <c r="H227" s="308"/>
      <c r="I227" s="308"/>
      <c r="J227" s="318">
        <v>0</v>
      </c>
      <c r="K227" s="319"/>
      <c r="L227" s="319"/>
      <c r="M227" s="319"/>
      <c r="N227" s="14"/>
      <c r="O227" s="14"/>
      <c r="P227" s="3"/>
    </row>
    <row r="228" spans="1:16" x14ac:dyDescent="0.25">
      <c r="A228" s="3"/>
      <c r="B228" s="308" t="s">
        <v>134</v>
      </c>
      <c r="C228" s="308"/>
      <c r="D228" s="308"/>
      <c r="E228" s="308"/>
      <c r="F228" s="308"/>
      <c r="G228" s="308"/>
      <c r="H228" s="308"/>
      <c r="I228" s="308"/>
      <c r="J228" s="315">
        <f>J229+J230+J231+J232+J233+J234+J235</f>
        <v>31742.16</v>
      </c>
      <c r="K228" s="316"/>
      <c r="L228" s="316"/>
      <c r="M228" s="316"/>
      <c r="N228" s="14"/>
      <c r="O228" s="14"/>
      <c r="P228" s="3"/>
    </row>
    <row r="229" spans="1:16" x14ac:dyDescent="0.25">
      <c r="A229" s="3"/>
      <c r="B229" s="308" t="s">
        <v>135</v>
      </c>
      <c r="C229" s="308"/>
      <c r="D229" s="308"/>
      <c r="E229" s="308"/>
      <c r="F229" s="308"/>
      <c r="G229" s="308"/>
      <c r="H229" s="308"/>
      <c r="I229" s="308"/>
      <c r="J229" s="318">
        <v>31742.16</v>
      </c>
      <c r="K229" s="319"/>
      <c r="L229" s="319"/>
      <c r="M229" s="319"/>
      <c r="N229" s="14"/>
      <c r="O229" s="14"/>
      <c r="P229" s="3"/>
    </row>
    <row r="230" spans="1:16" x14ac:dyDescent="0.25">
      <c r="A230" s="3"/>
      <c r="B230" s="308" t="s">
        <v>136</v>
      </c>
      <c r="C230" s="308"/>
      <c r="D230" s="308"/>
      <c r="E230" s="308"/>
      <c r="F230" s="308"/>
      <c r="G230" s="308"/>
      <c r="H230" s="308"/>
      <c r="I230" s="308"/>
      <c r="J230" s="318">
        <v>0</v>
      </c>
      <c r="K230" s="319"/>
      <c r="L230" s="319"/>
      <c r="M230" s="319"/>
      <c r="N230" s="14"/>
      <c r="O230" s="14"/>
      <c r="P230" s="3"/>
    </row>
    <row r="231" spans="1:16" x14ac:dyDescent="0.25">
      <c r="A231" s="3"/>
      <c r="B231" s="308" t="s">
        <v>355</v>
      </c>
      <c r="C231" s="308"/>
      <c r="D231" s="308"/>
      <c r="E231" s="308"/>
      <c r="F231" s="308"/>
      <c r="G231" s="308"/>
      <c r="H231" s="308"/>
      <c r="I231" s="308"/>
      <c r="J231" s="318">
        <v>0</v>
      </c>
      <c r="K231" s="319"/>
      <c r="L231" s="319"/>
      <c r="M231" s="319"/>
      <c r="N231" s="14"/>
      <c r="O231" s="14"/>
      <c r="P231" s="3"/>
    </row>
    <row r="232" spans="1:16" x14ac:dyDescent="0.25">
      <c r="A232" s="3"/>
      <c r="B232" s="314" t="s">
        <v>137</v>
      </c>
      <c r="C232" s="314"/>
      <c r="D232" s="314"/>
      <c r="E232" s="314"/>
      <c r="F232" s="314"/>
      <c r="G232" s="314"/>
      <c r="H232" s="314"/>
      <c r="I232" s="314"/>
      <c r="J232" s="318">
        <v>0</v>
      </c>
      <c r="K232" s="319"/>
      <c r="L232" s="319"/>
      <c r="M232" s="319"/>
      <c r="N232" s="3"/>
      <c r="O232" s="3"/>
      <c r="P232" s="3"/>
    </row>
    <row r="233" spans="1:16" x14ac:dyDescent="0.25">
      <c r="A233" s="3"/>
      <c r="B233" s="308" t="s">
        <v>138</v>
      </c>
      <c r="C233" s="308"/>
      <c r="D233" s="308"/>
      <c r="E233" s="308"/>
      <c r="F233" s="308"/>
      <c r="G233" s="308"/>
      <c r="H233" s="308"/>
      <c r="I233" s="308"/>
      <c r="J233" s="318">
        <v>0</v>
      </c>
      <c r="K233" s="319"/>
      <c r="L233" s="319"/>
      <c r="M233" s="319"/>
      <c r="N233" s="3"/>
      <c r="O233" s="3"/>
      <c r="P233" s="3"/>
    </row>
    <row r="234" spans="1:16" x14ac:dyDescent="0.25">
      <c r="A234" s="3"/>
      <c r="B234" s="308" t="s">
        <v>139</v>
      </c>
      <c r="C234" s="308"/>
      <c r="D234" s="308"/>
      <c r="E234" s="308"/>
      <c r="F234" s="308"/>
      <c r="G234" s="308"/>
      <c r="H234" s="308"/>
      <c r="I234" s="308"/>
      <c r="J234" s="318">
        <v>0</v>
      </c>
      <c r="K234" s="319"/>
      <c r="L234" s="319"/>
      <c r="M234" s="319"/>
      <c r="N234" s="3"/>
      <c r="O234" s="3"/>
      <c r="P234" s="3"/>
    </row>
    <row r="235" spans="1:16" x14ac:dyDescent="0.25">
      <c r="A235" s="3"/>
      <c r="B235" s="308" t="s">
        <v>140</v>
      </c>
      <c r="C235" s="308"/>
      <c r="D235" s="308"/>
      <c r="E235" s="308"/>
      <c r="F235" s="308"/>
      <c r="G235" s="308"/>
      <c r="H235" s="308"/>
      <c r="I235" s="308"/>
      <c r="J235" s="318">
        <v>0</v>
      </c>
      <c r="K235" s="319"/>
      <c r="L235" s="319"/>
      <c r="M235" s="319"/>
      <c r="N235" s="3"/>
      <c r="O235" s="3"/>
      <c r="P235" s="3"/>
    </row>
    <row r="236" spans="1:16" x14ac:dyDescent="0.25">
      <c r="A236" s="3"/>
      <c r="B236" s="3"/>
      <c r="C236" s="3"/>
      <c r="D236" s="3"/>
      <c r="E236" s="3"/>
      <c r="F236" s="3"/>
      <c r="G236" s="3"/>
      <c r="H236" s="3"/>
      <c r="I236" s="3"/>
      <c r="J236" s="3"/>
      <c r="K236" s="3"/>
      <c r="L236" s="3"/>
      <c r="M236" s="3"/>
      <c r="N236" s="3"/>
      <c r="O236" s="3"/>
      <c r="P236" s="3"/>
    </row>
    <row r="237" spans="1:16" x14ac:dyDescent="0.25">
      <c r="A237" s="3"/>
      <c r="B237" s="305" t="s">
        <v>141</v>
      </c>
      <c r="C237" s="305"/>
      <c r="D237" s="305"/>
      <c r="E237" s="305"/>
      <c r="F237" s="305"/>
      <c r="G237" s="305"/>
      <c r="H237" s="305"/>
      <c r="I237" s="305"/>
      <c r="J237" s="315">
        <f>J204-J206+J228</f>
        <v>84455340.090000004</v>
      </c>
      <c r="K237" s="316"/>
      <c r="L237" s="316"/>
      <c r="M237" s="316"/>
      <c r="N237" s="3"/>
      <c r="O237" s="3"/>
      <c r="P237" s="3"/>
    </row>
    <row r="238" spans="1:16" x14ac:dyDescent="0.25">
      <c r="A238" s="3"/>
      <c r="B238" s="59"/>
      <c r="C238" s="59"/>
      <c r="D238" s="59"/>
      <c r="E238" s="59"/>
      <c r="F238" s="59"/>
      <c r="G238" s="59"/>
      <c r="H238" s="59"/>
      <c r="I238" s="59"/>
      <c r="J238" s="147"/>
      <c r="K238" s="148"/>
      <c r="L238" s="148"/>
      <c r="M238" s="148"/>
      <c r="N238" s="3"/>
      <c r="O238" s="3"/>
      <c r="P238" s="3"/>
    </row>
    <row r="239" spans="1:16" x14ac:dyDescent="0.25">
      <c r="A239" s="3"/>
      <c r="B239" s="3"/>
      <c r="C239" s="3"/>
      <c r="D239" s="3"/>
      <c r="E239" s="3"/>
      <c r="F239" s="3"/>
      <c r="G239" s="3"/>
      <c r="H239" s="3"/>
      <c r="I239" s="3"/>
      <c r="J239" s="3"/>
      <c r="K239" s="3"/>
      <c r="L239" s="3"/>
      <c r="M239" s="3"/>
      <c r="N239" s="3"/>
      <c r="O239" s="3"/>
      <c r="P239" s="3"/>
    </row>
    <row r="240" spans="1:16" x14ac:dyDescent="0.25">
      <c r="A240" s="3"/>
      <c r="B240" s="320" t="s">
        <v>142</v>
      </c>
      <c r="C240" s="320"/>
      <c r="D240" s="320"/>
      <c r="E240" s="320"/>
      <c r="F240" s="320"/>
      <c r="G240" s="320"/>
      <c r="H240" s="320"/>
      <c r="I240" s="320"/>
      <c r="J240" s="320"/>
      <c r="K240" s="320"/>
      <c r="L240" s="320"/>
      <c r="M240" s="320"/>
      <c r="N240" s="320"/>
      <c r="O240" s="320"/>
      <c r="P240" s="3"/>
    </row>
    <row r="241" spans="1:16" ht="31.5" customHeight="1" x14ac:dyDescent="0.25">
      <c r="A241" s="3"/>
      <c r="B241" s="321" t="s">
        <v>143</v>
      </c>
      <c r="C241" s="321"/>
      <c r="D241" s="321"/>
      <c r="E241" s="321"/>
      <c r="F241" s="321"/>
      <c r="G241" s="321"/>
      <c r="H241" s="321"/>
      <c r="I241" s="321"/>
      <c r="J241" s="321"/>
      <c r="K241" s="321"/>
      <c r="L241" s="321"/>
      <c r="M241" s="321"/>
      <c r="N241" s="321"/>
      <c r="O241" s="321"/>
      <c r="P241" s="3"/>
    </row>
    <row r="242" spans="1:16" x14ac:dyDescent="0.25">
      <c r="A242" s="3"/>
      <c r="B242" s="1" t="s">
        <v>144</v>
      </c>
      <c r="C242" s="3"/>
      <c r="D242" s="3"/>
      <c r="E242" s="3"/>
      <c r="F242" s="3"/>
      <c r="G242" s="3"/>
      <c r="H242" s="3"/>
      <c r="I242" s="3"/>
      <c r="J242" s="3"/>
      <c r="K242" s="3"/>
      <c r="L242" s="3"/>
      <c r="M242" s="3"/>
      <c r="N242" s="3"/>
      <c r="O242" s="3"/>
      <c r="P242" s="3"/>
    </row>
    <row r="243" spans="1:16" ht="12" customHeight="1" x14ac:dyDescent="0.25">
      <c r="A243" s="3"/>
      <c r="B243" s="3"/>
      <c r="C243" s="3"/>
      <c r="D243" s="3"/>
      <c r="E243" s="3"/>
      <c r="F243" s="3"/>
      <c r="G243" s="3"/>
      <c r="H243" s="3"/>
      <c r="I243" s="3"/>
      <c r="J243" s="3"/>
      <c r="K243" s="3"/>
      <c r="L243" s="3"/>
      <c r="M243" s="3"/>
      <c r="N243" s="3"/>
      <c r="O243" s="3"/>
      <c r="P243" s="3"/>
    </row>
    <row r="244" spans="1:16" x14ac:dyDescent="0.25">
      <c r="A244" s="3"/>
      <c r="B244" s="71" t="s">
        <v>145</v>
      </c>
      <c r="C244" s="71"/>
      <c r="D244" s="3"/>
      <c r="E244" s="3"/>
      <c r="F244" s="3"/>
      <c r="G244" s="3"/>
      <c r="H244" s="3"/>
      <c r="I244" s="3"/>
      <c r="J244" s="322"/>
      <c r="K244" s="322"/>
      <c r="L244" s="322"/>
      <c r="M244" s="322"/>
      <c r="N244" s="3"/>
      <c r="O244" s="3"/>
      <c r="P244" s="3"/>
    </row>
    <row r="245" spans="1:16" x14ac:dyDescent="0.25">
      <c r="A245" s="3"/>
      <c r="B245" s="15"/>
      <c r="C245" s="72"/>
      <c r="D245" s="72"/>
      <c r="E245" s="72"/>
      <c r="F245" s="72"/>
      <c r="G245" s="72"/>
      <c r="H245" s="72"/>
      <c r="I245" s="72"/>
      <c r="J245" s="323"/>
      <c r="K245" s="323"/>
      <c r="L245" s="14"/>
      <c r="M245" s="14"/>
      <c r="N245" s="14"/>
      <c r="O245" s="14"/>
      <c r="P245" s="3"/>
    </row>
    <row r="246" spans="1:16" x14ac:dyDescent="0.25">
      <c r="A246" s="3"/>
      <c r="B246" s="324" t="s">
        <v>146</v>
      </c>
      <c r="C246" s="324"/>
      <c r="D246" s="324"/>
      <c r="E246" s="324"/>
      <c r="F246" s="324"/>
      <c r="G246" s="324"/>
      <c r="H246" s="324"/>
      <c r="I246" s="324"/>
      <c r="J246" s="325">
        <v>2023</v>
      </c>
      <c r="K246" s="326"/>
      <c r="L246" s="325">
        <v>2022</v>
      </c>
      <c r="M246" s="326"/>
      <c r="N246" s="14"/>
      <c r="O246" s="14"/>
      <c r="P246" s="3"/>
    </row>
    <row r="247" spans="1:16" x14ac:dyDescent="0.25">
      <c r="A247" s="3"/>
      <c r="B247" s="290" t="s">
        <v>147</v>
      </c>
      <c r="C247" s="290"/>
      <c r="D247" s="290"/>
      <c r="E247" s="290"/>
      <c r="F247" s="290"/>
      <c r="G247" s="290"/>
      <c r="H247" s="290"/>
      <c r="I247" s="290"/>
      <c r="J247" s="272">
        <v>62366367</v>
      </c>
      <c r="K247" s="272"/>
      <c r="L247" s="272">
        <v>49957432</v>
      </c>
      <c r="M247" s="272"/>
      <c r="N247" s="14"/>
      <c r="O247" s="14"/>
      <c r="P247" s="3"/>
    </row>
    <row r="248" spans="1:16" x14ac:dyDescent="0.25">
      <c r="A248" s="3"/>
      <c r="B248" s="290" t="s">
        <v>148</v>
      </c>
      <c r="C248" s="290"/>
      <c r="D248" s="290"/>
      <c r="E248" s="290"/>
      <c r="F248" s="290"/>
      <c r="G248" s="290"/>
      <c r="H248" s="290"/>
      <c r="I248" s="290"/>
      <c r="J248" s="291">
        <v>0</v>
      </c>
      <c r="K248" s="291"/>
      <c r="L248" s="291">
        <v>0</v>
      </c>
      <c r="M248" s="291"/>
      <c r="N248" s="14"/>
      <c r="O248" s="14"/>
      <c r="P248" s="91">
        <f>J247+J249-J250</f>
        <v>0</v>
      </c>
    </row>
    <row r="249" spans="1:16" x14ac:dyDescent="0.25">
      <c r="A249" s="3"/>
      <c r="B249" s="290" t="s">
        <v>149</v>
      </c>
      <c r="C249" s="290"/>
      <c r="D249" s="290"/>
      <c r="E249" s="290"/>
      <c r="F249" s="290"/>
      <c r="G249" s="290"/>
      <c r="H249" s="290"/>
      <c r="I249" s="290"/>
      <c r="J249" s="291">
        <v>22218988.789999999</v>
      </c>
      <c r="K249" s="291"/>
      <c r="L249" s="291">
        <v>40395312.539999999</v>
      </c>
      <c r="M249" s="291"/>
      <c r="N249" s="14"/>
      <c r="O249" s="14"/>
      <c r="P249" s="3"/>
    </row>
    <row r="250" spans="1:16" x14ac:dyDescent="0.25">
      <c r="A250" s="3"/>
      <c r="B250" s="290" t="s">
        <v>150</v>
      </c>
      <c r="C250" s="290"/>
      <c r="D250" s="290"/>
      <c r="E250" s="290"/>
      <c r="F250" s="290"/>
      <c r="G250" s="290"/>
      <c r="H250" s="290"/>
      <c r="I250" s="290"/>
      <c r="J250" s="291">
        <v>84585355.790000007</v>
      </c>
      <c r="K250" s="291"/>
      <c r="L250" s="291">
        <v>90352744.540000007</v>
      </c>
      <c r="M250" s="291"/>
      <c r="N250" s="17"/>
      <c r="O250" s="3"/>
      <c r="P250" s="3"/>
    </row>
    <row r="251" spans="1:16" x14ac:dyDescent="0.25">
      <c r="A251" s="3"/>
      <c r="B251" s="290" t="s">
        <v>151</v>
      </c>
      <c r="C251" s="290"/>
      <c r="D251" s="290"/>
      <c r="E251" s="290"/>
      <c r="F251" s="290"/>
      <c r="G251" s="290"/>
      <c r="H251" s="290"/>
      <c r="I251" s="290"/>
      <c r="J251" s="291">
        <v>78082821</v>
      </c>
      <c r="K251" s="291"/>
      <c r="L251" s="291">
        <v>86461333.540000007</v>
      </c>
      <c r="M251" s="291"/>
      <c r="N251" s="14"/>
      <c r="O251" s="3"/>
      <c r="P251" s="3"/>
    </row>
    <row r="252" spans="1:16" x14ac:dyDescent="0.25">
      <c r="A252" s="3"/>
      <c r="B252" s="73"/>
      <c r="C252" s="43"/>
      <c r="D252" s="43"/>
      <c r="E252" s="43"/>
      <c r="F252" s="43"/>
      <c r="G252" s="43"/>
      <c r="H252" s="43"/>
      <c r="I252" s="43"/>
      <c r="J252" s="72"/>
      <c r="K252" s="14"/>
      <c r="L252" s="14"/>
      <c r="M252" s="14"/>
      <c r="N252" s="14"/>
      <c r="O252" s="14"/>
      <c r="P252" s="3"/>
    </row>
    <row r="253" spans="1:16" x14ac:dyDescent="0.25">
      <c r="A253" s="13"/>
      <c r="B253" s="324" t="s">
        <v>152</v>
      </c>
      <c r="C253" s="324"/>
      <c r="D253" s="324"/>
      <c r="E253" s="324"/>
      <c r="F253" s="324"/>
      <c r="G253" s="324"/>
      <c r="H253" s="324"/>
      <c r="I253" s="324"/>
      <c r="J253" s="195">
        <v>2023</v>
      </c>
      <c r="K253" s="195"/>
      <c r="L253" s="327">
        <v>2022</v>
      </c>
      <c r="M253" s="327"/>
      <c r="N253" s="3"/>
      <c r="O253" s="3"/>
      <c r="P253" s="3"/>
    </row>
    <row r="254" spans="1:16" x14ac:dyDescent="0.25">
      <c r="A254" s="66"/>
      <c r="B254" s="290" t="s">
        <v>153</v>
      </c>
      <c r="C254" s="290"/>
      <c r="D254" s="290"/>
      <c r="E254" s="290"/>
      <c r="F254" s="290"/>
      <c r="G254" s="290"/>
      <c r="H254" s="290"/>
      <c r="I254" s="290"/>
      <c r="J254" s="291">
        <v>62366367</v>
      </c>
      <c r="K254" s="291"/>
      <c r="L254" s="291">
        <v>49957432</v>
      </c>
      <c r="M254" s="291"/>
      <c r="N254" s="58"/>
      <c r="O254" s="58"/>
      <c r="P254" s="92">
        <f>J254+J256-J258</f>
        <v>161757.8599999845</v>
      </c>
    </row>
    <row r="255" spans="1:16" x14ac:dyDescent="0.25">
      <c r="A255" s="60"/>
      <c r="B255" s="290" t="s">
        <v>154</v>
      </c>
      <c r="C255" s="290"/>
      <c r="D255" s="290"/>
      <c r="E255" s="290"/>
      <c r="F255" s="290"/>
      <c r="G255" s="290"/>
      <c r="H255" s="290"/>
      <c r="I255" s="290"/>
      <c r="J255" s="291">
        <v>161757.85999999999</v>
      </c>
      <c r="K255" s="291"/>
      <c r="L255" s="291">
        <v>296853.59999999998</v>
      </c>
      <c r="M255" s="291"/>
      <c r="N255" s="58"/>
      <c r="O255" s="58"/>
      <c r="P255" s="7"/>
    </row>
    <row r="256" spans="1:16" x14ac:dyDescent="0.25">
      <c r="A256" s="65"/>
      <c r="B256" s="290" t="s">
        <v>155</v>
      </c>
      <c r="C256" s="290"/>
      <c r="D256" s="290"/>
      <c r="E256" s="290"/>
      <c r="F256" s="290"/>
      <c r="G256" s="290"/>
      <c r="H256" s="290"/>
      <c r="I256" s="290"/>
      <c r="J256" s="291">
        <f>J249</f>
        <v>22218988.789999999</v>
      </c>
      <c r="K256" s="291"/>
      <c r="L256" s="291">
        <v>40395312.539999999</v>
      </c>
      <c r="M256" s="291"/>
      <c r="N256" s="65"/>
      <c r="O256" s="65"/>
      <c r="P256" s="3"/>
    </row>
    <row r="257" spans="1:16" x14ac:dyDescent="0.25">
      <c r="A257" s="13"/>
      <c r="B257" s="290" t="s">
        <v>156</v>
      </c>
      <c r="C257" s="290"/>
      <c r="D257" s="290"/>
      <c r="E257" s="290"/>
      <c r="F257" s="290"/>
      <c r="G257" s="290"/>
      <c r="H257" s="290"/>
      <c r="I257" s="290"/>
      <c r="J257" s="291">
        <v>84423597.930000007</v>
      </c>
      <c r="K257" s="291"/>
      <c r="L257" s="291">
        <v>90055890.939999998</v>
      </c>
      <c r="M257" s="291"/>
      <c r="N257" s="3"/>
      <c r="O257" s="3"/>
      <c r="P257" s="3"/>
    </row>
    <row r="258" spans="1:16" x14ac:dyDescent="0.25">
      <c r="A258" s="13"/>
      <c r="B258" s="290" t="s">
        <v>157</v>
      </c>
      <c r="C258" s="290"/>
      <c r="D258" s="290"/>
      <c r="E258" s="290"/>
      <c r="F258" s="290"/>
      <c r="G258" s="290"/>
      <c r="H258" s="290"/>
      <c r="I258" s="290"/>
      <c r="J258" s="291">
        <v>84423597.930000007</v>
      </c>
      <c r="K258" s="291"/>
      <c r="L258" s="291">
        <v>90055890.939999998</v>
      </c>
      <c r="M258" s="291"/>
      <c r="N258" s="3"/>
      <c r="O258" s="3"/>
      <c r="P258" s="3"/>
    </row>
    <row r="259" spans="1:16" x14ac:dyDescent="0.25">
      <c r="A259" s="59"/>
      <c r="B259" s="290" t="s">
        <v>158</v>
      </c>
      <c r="C259" s="290"/>
      <c r="D259" s="290"/>
      <c r="E259" s="290"/>
      <c r="F259" s="290"/>
      <c r="G259" s="290"/>
      <c r="H259" s="290"/>
      <c r="I259" s="290"/>
      <c r="J259" s="291">
        <v>72975082.170000002</v>
      </c>
      <c r="K259" s="291"/>
      <c r="L259" s="291">
        <v>90054792.920000002</v>
      </c>
      <c r="M259" s="291"/>
      <c r="N259" s="74"/>
      <c r="O259" s="74"/>
      <c r="P259" s="4"/>
    </row>
    <row r="260" spans="1:16" x14ac:dyDescent="0.25">
      <c r="A260" s="4"/>
      <c r="B260" s="290" t="s">
        <v>159</v>
      </c>
      <c r="C260" s="290"/>
      <c r="D260" s="290"/>
      <c r="E260" s="290"/>
      <c r="F260" s="290"/>
      <c r="G260" s="290"/>
      <c r="H260" s="290"/>
      <c r="I260" s="290"/>
      <c r="J260" s="291">
        <v>72908635.769999996</v>
      </c>
      <c r="K260" s="291"/>
      <c r="L260" s="291">
        <v>85984099.019999996</v>
      </c>
      <c r="M260" s="291"/>
      <c r="N260" s="74"/>
      <c r="O260" s="74"/>
      <c r="P260" s="108"/>
    </row>
    <row r="261" spans="1:16" x14ac:dyDescent="0.25">
      <c r="A261" s="3"/>
      <c r="B261" s="3"/>
      <c r="C261" s="3"/>
      <c r="D261" s="3"/>
      <c r="E261" s="3"/>
      <c r="F261" s="3"/>
      <c r="G261" s="3"/>
      <c r="H261" s="3"/>
      <c r="I261" s="3"/>
      <c r="J261" s="3"/>
      <c r="K261" s="3"/>
      <c r="L261" s="3"/>
      <c r="M261" s="3"/>
      <c r="N261" s="3"/>
      <c r="O261" s="3"/>
      <c r="P261" s="109"/>
    </row>
    <row r="262" spans="1:16" x14ac:dyDescent="0.25">
      <c r="A262" s="75"/>
      <c r="B262" s="328" t="s">
        <v>160</v>
      </c>
      <c r="C262" s="328"/>
      <c r="D262" s="328"/>
      <c r="E262" s="328"/>
      <c r="F262" s="328"/>
      <c r="G262" s="328"/>
      <c r="H262" s="328"/>
      <c r="I262" s="328"/>
      <c r="J262" s="328"/>
      <c r="K262" s="328"/>
      <c r="L262" s="328"/>
      <c r="M262" s="328"/>
      <c r="N262" s="328"/>
      <c r="O262" s="328"/>
      <c r="P262" s="3"/>
    </row>
    <row r="263" spans="1:16" x14ac:dyDescent="0.25">
      <c r="A263" s="75"/>
      <c r="B263" s="71" t="s">
        <v>161</v>
      </c>
      <c r="C263" s="3"/>
      <c r="D263" s="3"/>
      <c r="E263" s="3"/>
      <c r="F263" s="3"/>
      <c r="G263" s="3"/>
      <c r="H263" s="3"/>
      <c r="I263" s="3"/>
      <c r="J263" s="3"/>
      <c r="K263" s="3"/>
      <c r="L263" s="3"/>
      <c r="M263" s="3"/>
      <c r="N263" s="3"/>
      <c r="O263" s="3"/>
      <c r="P263" s="3"/>
    </row>
    <row r="264" spans="1:16" ht="19.5" customHeight="1" x14ac:dyDescent="0.25">
      <c r="A264" s="66"/>
      <c r="B264" s="297" t="s">
        <v>162</v>
      </c>
      <c r="C264" s="297"/>
      <c r="D264" s="297"/>
      <c r="E264" s="297"/>
      <c r="F264" s="297"/>
      <c r="G264" s="297"/>
      <c r="H264" s="297"/>
      <c r="I264" s="297"/>
      <c r="J264" s="297"/>
      <c r="K264" s="297"/>
      <c r="L264" s="297"/>
      <c r="M264" s="297"/>
      <c r="N264" s="297"/>
      <c r="O264" s="297"/>
      <c r="P264" s="7"/>
    </row>
    <row r="265" spans="1:16" ht="27.75" customHeight="1" x14ac:dyDescent="0.25">
      <c r="A265" s="66"/>
      <c r="B265" s="218" t="s">
        <v>163</v>
      </c>
      <c r="C265" s="218"/>
      <c r="D265" s="218"/>
      <c r="E265" s="218"/>
      <c r="F265" s="218"/>
      <c r="G265" s="218"/>
      <c r="H265" s="218"/>
      <c r="I265" s="218"/>
      <c r="J265" s="218"/>
      <c r="K265" s="218"/>
      <c r="L265" s="218"/>
      <c r="M265" s="218"/>
      <c r="N265" s="218"/>
      <c r="O265" s="218"/>
      <c r="P265" s="7"/>
    </row>
    <row r="266" spans="1:16" ht="31.5" customHeight="1" x14ac:dyDescent="0.25">
      <c r="A266" s="66"/>
      <c r="B266" s="205" t="s">
        <v>330</v>
      </c>
      <c r="C266" s="205"/>
      <c r="D266" s="205"/>
      <c r="E266" s="205"/>
      <c r="F266" s="205"/>
      <c r="G266" s="205"/>
      <c r="H266" s="205"/>
      <c r="I266" s="205"/>
      <c r="J266" s="205"/>
      <c r="K266" s="205"/>
      <c r="L266" s="205"/>
      <c r="M266" s="205"/>
      <c r="N266" s="205"/>
      <c r="O266" s="205"/>
      <c r="P266" s="7"/>
    </row>
    <row r="267" spans="1:16" ht="29.25" customHeight="1" x14ac:dyDescent="0.25">
      <c r="A267" s="66"/>
      <c r="B267" s="58"/>
      <c r="C267" s="58"/>
      <c r="D267" s="58"/>
      <c r="E267" s="58"/>
      <c r="F267" s="58"/>
      <c r="G267" s="58"/>
      <c r="H267" s="58"/>
      <c r="I267" s="58"/>
      <c r="J267" s="58"/>
      <c r="K267" s="58"/>
      <c r="L267" s="58"/>
      <c r="M267" s="58"/>
      <c r="N267" s="58"/>
      <c r="O267" s="58"/>
      <c r="P267" s="7"/>
    </row>
    <row r="268" spans="1:16" x14ac:dyDescent="0.25">
      <c r="A268" s="7"/>
      <c r="B268" s="329" t="s">
        <v>164</v>
      </c>
      <c r="C268" s="329"/>
      <c r="D268" s="329"/>
      <c r="E268" s="329"/>
      <c r="F268" s="329"/>
      <c r="G268" s="329"/>
      <c r="H268" s="329"/>
      <c r="I268" s="329"/>
      <c r="J268" s="329"/>
      <c r="K268" s="329"/>
      <c r="L268" s="329"/>
      <c r="M268" s="329"/>
      <c r="N268" s="329"/>
      <c r="O268" s="329"/>
      <c r="P268" s="7"/>
    </row>
    <row r="269" spans="1:16" x14ac:dyDescent="0.25">
      <c r="A269" s="7"/>
      <c r="B269" s="205" t="s">
        <v>343</v>
      </c>
      <c r="C269" s="205"/>
      <c r="D269" s="205"/>
      <c r="E269" s="205"/>
      <c r="F269" s="205"/>
      <c r="G269" s="205"/>
      <c r="H269" s="205"/>
      <c r="I269" s="205"/>
      <c r="J269" s="205"/>
      <c r="K269" s="205"/>
      <c r="L269" s="205"/>
      <c r="M269" s="205"/>
      <c r="N269" s="205"/>
      <c r="O269" s="205"/>
      <c r="P269" s="7"/>
    </row>
    <row r="270" spans="1:16" ht="22.5" customHeight="1" x14ac:dyDescent="0.25">
      <c r="A270" s="76"/>
      <c r="B270" s="333" t="s">
        <v>381</v>
      </c>
      <c r="C270" s="333"/>
      <c r="D270" s="333"/>
      <c r="E270" s="333"/>
      <c r="F270" s="333"/>
      <c r="G270" s="333"/>
      <c r="H270" s="333"/>
      <c r="I270" s="333"/>
      <c r="J270" s="333"/>
      <c r="K270" s="333"/>
      <c r="L270" s="333"/>
      <c r="M270" s="333"/>
      <c r="N270" s="333"/>
      <c r="O270" s="333"/>
      <c r="P270" s="7"/>
    </row>
    <row r="271" spans="1:16" ht="12.75" customHeight="1" x14ac:dyDescent="0.25">
      <c r="A271" s="76"/>
      <c r="B271" s="189" t="s">
        <v>358</v>
      </c>
      <c r="C271" s="189"/>
      <c r="D271" s="189"/>
      <c r="E271" s="189"/>
      <c r="F271" s="189"/>
      <c r="G271" s="189"/>
      <c r="H271" s="189"/>
      <c r="I271" s="189"/>
      <c r="J271" s="189"/>
      <c r="K271" s="189"/>
      <c r="L271" s="189"/>
      <c r="M271" s="189"/>
      <c r="N271" s="137"/>
      <c r="O271" s="137"/>
      <c r="P271" s="7"/>
    </row>
    <row r="272" spans="1:16" ht="12.75" customHeight="1" x14ac:dyDescent="0.25">
      <c r="A272" s="76"/>
      <c r="B272" s="189" t="s">
        <v>359</v>
      </c>
      <c r="C272" s="189"/>
      <c r="D272" s="189"/>
      <c r="E272" s="189"/>
      <c r="F272" s="189"/>
      <c r="G272" s="189"/>
      <c r="H272" s="189"/>
      <c r="I272" s="189"/>
      <c r="J272" s="189"/>
      <c r="K272" s="189"/>
      <c r="L272" s="189"/>
      <c r="M272" s="138"/>
      <c r="N272" s="137"/>
      <c r="O272" s="137"/>
      <c r="P272" s="7"/>
    </row>
    <row r="273" spans="1:16" ht="12.75" customHeight="1" x14ac:dyDescent="0.25">
      <c r="A273" s="76"/>
      <c r="B273" s="189" t="s">
        <v>375</v>
      </c>
      <c r="C273" s="189"/>
      <c r="D273" s="189"/>
      <c r="E273" s="189"/>
      <c r="F273" s="189"/>
      <c r="G273" s="189"/>
      <c r="H273" s="189"/>
      <c r="I273" s="189"/>
      <c r="J273" s="189"/>
      <c r="K273" s="189"/>
      <c r="L273" s="189"/>
      <c r="M273" s="138"/>
      <c r="N273" s="137"/>
      <c r="O273" s="137"/>
      <c r="P273" s="7"/>
    </row>
    <row r="274" spans="1:16" ht="12.75" customHeight="1" x14ac:dyDescent="0.25">
      <c r="A274" s="76"/>
      <c r="B274" s="332" t="s">
        <v>380</v>
      </c>
      <c r="C274" s="332"/>
      <c r="D274" s="332"/>
      <c r="E274" s="332"/>
      <c r="F274" s="332"/>
      <c r="G274" s="332"/>
      <c r="H274" s="332"/>
      <c r="I274" s="332"/>
      <c r="J274" s="332"/>
      <c r="K274" s="332"/>
      <c r="L274" s="332"/>
      <c r="M274" s="332"/>
      <c r="N274" s="332"/>
      <c r="O274" s="332"/>
      <c r="P274" s="7"/>
    </row>
    <row r="275" spans="1:16" ht="12.75" customHeight="1" x14ac:dyDescent="0.25">
      <c r="A275" s="76"/>
      <c r="B275" s="332"/>
      <c r="C275" s="332"/>
      <c r="D275" s="332"/>
      <c r="E275" s="332"/>
      <c r="F275" s="332"/>
      <c r="G275" s="332"/>
      <c r="H275" s="332"/>
      <c r="I275" s="332"/>
      <c r="J275" s="332"/>
      <c r="K275" s="332"/>
      <c r="L275" s="332"/>
      <c r="M275" s="332"/>
      <c r="N275" s="332"/>
      <c r="O275" s="332"/>
      <c r="P275" s="7"/>
    </row>
    <row r="276" spans="1:16" ht="12.75" customHeight="1" x14ac:dyDescent="0.25">
      <c r="A276" s="76"/>
      <c r="B276" s="142"/>
      <c r="C276" s="142"/>
      <c r="D276" s="142"/>
      <c r="E276" s="142"/>
      <c r="F276" s="142"/>
      <c r="G276" s="142"/>
      <c r="H276" s="142"/>
      <c r="I276" s="142"/>
      <c r="J276" s="142"/>
      <c r="K276" s="142"/>
      <c r="L276" s="142"/>
      <c r="M276" s="142"/>
      <c r="N276" s="142"/>
      <c r="O276" s="142"/>
      <c r="P276" s="7"/>
    </row>
    <row r="277" spans="1:16" x14ac:dyDescent="0.25">
      <c r="A277" s="77"/>
      <c r="B277" s="330" t="s">
        <v>165</v>
      </c>
      <c r="C277" s="330"/>
      <c r="D277" s="330"/>
      <c r="E277" s="58"/>
      <c r="F277" s="58"/>
      <c r="G277" s="58"/>
      <c r="H277" s="58"/>
      <c r="I277" s="58"/>
      <c r="J277" s="58"/>
      <c r="K277" s="58"/>
      <c r="L277" s="58"/>
      <c r="M277" s="58"/>
      <c r="N277" s="58"/>
      <c r="O277" s="58"/>
      <c r="P277" s="7"/>
    </row>
    <row r="278" spans="1:16" ht="5.25" customHeight="1" x14ac:dyDescent="0.25">
      <c r="A278" s="43"/>
      <c r="B278" s="43"/>
      <c r="C278" s="43"/>
      <c r="D278" s="43"/>
      <c r="E278" s="43"/>
      <c r="F278" s="43"/>
      <c r="G278" s="43"/>
      <c r="H278" s="43"/>
      <c r="I278" s="43"/>
      <c r="J278" s="43"/>
      <c r="K278" s="43"/>
      <c r="L278" s="43"/>
      <c r="M278" s="43"/>
      <c r="N278" s="43"/>
      <c r="O278" s="43"/>
      <c r="P278" s="43"/>
    </row>
    <row r="279" spans="1:16" x14ac:dyDescent="0.25">
      <c r="A279" s="43"/>
      <c r="B279" s="331" t="s">
        <v>166</v>
      </c>
      <c r="C279" s="331"/>
      <c r="D279" s="331"/>
      <c r="E279" s="20"/>
      <c r="F279" s="20"/>
      <c r="G279" s="20"/>
      <c r="H279" s="20"/>
      <c r="I279" s="20"/>
      <c r="J279" s="20"/>
      <c r="K279" s="20"/>
      <c r="L279" s="20"/>
      <c r="M279" s="20"/>
      <c r="N279" s="20"/>
      <c r="O279" s="20"/>
      <c r="P279" s="3"/>
    </row>
    <row r="280" spans="1:16" x14ac:dyDescent="0.25">
      <c r="A280" s="43"/>
      <c r="B280" s="20"/>
      <c r="C280" s="20"/>
      <c r="D280" s="17"/>
      <c r="E280" s="17"/>
      <c r="F280" s="17"/>
      <c r="G280" s="17"/>
      <c r="H280" s="17"/>
      <c r="I280" s="17"/>
      <c r="J280" s="17"/>
      <c r="K280" s="17"/>
      <c r="L280" s="17"/>
      <c r="M280" s="17"/>
      <c r="N280" s="3"/>
      <c r="O280" s="20"/>
      <c r="P280" s="3"/>
    </row>
    <row r="281" spans="1:16" ht="26.25" customHeight="1" x14ac:dyDescent="0.25">
      <c r="A281" s="43"/>
      <c r="B281" s="332" t="s">
        <v>167</v>
      </c>
      <c r="C281" s="332"/>
      <c r="D281" s="332"/>
      <c r="E281" s="332"/>
      <c r="F281" s="332"/>
      <c r="G281" s="332"/>
      <c r="H281" s="332"/>
      <c r="I281" s="332"/>
      <c r="J281" s="332"/>
      <c r="K281" s="332"/>
      <c r="L281" s="332"/>
      <c r="M281" s="332"/>
      <c r="N281" s="332"/>
      <c r="O281" s="332"/>
      <c r="P281" s="3"/>
    </row>
    <row r="282" spans="1:16" ht="108" customHeight="1" x14ac:dyDescent="0.25">
      <c r="A282" s="43"/>
      <c r="B282" s="334" t="s">
        <v>168</v>
      </c>
      <c r="C282" s="334"/>
      <c r="D282" s="334"/>
      <c r="E282" s="334"/>
      <c r="F282" s="334"/>
      <c r="G282" s="334"/>
      <c r="H282" s="334"/>
      <c r="I282" s="334"/>
      <c r="J282" s="334"/>
      <c r="K282" s="334"/>
      <c r="L282" s="334"/>
      <c r="M282" s="334"/>
      <c r="N282" s="334"/>
      <c r="O282" s="334"/>
      <c r="P282" s="3"/>
    </row>
    <row r="283" spans="1:16" ht="28.5" customHeight="1" x14ac:dyDescent="0.25">
      <c r="A283" s="43"/>
      <c r="B283" s="334" t="s">
        <v>169</v>
      </c>
      <c r="C283" s="334"/>
      <c r="D283" s="334"/>
      <c r="E283" s="334"/>
      <c r="F283" s="334"/>
      <c r="G283" s="334"/>
      <c r="H283" s="334"/>
      <c r="I283" s="334"/>
      <c r="J283" s="334"/>
      <c r="K283" s="334"/>
      <c r="L283" s="334"/>
      <c r="M283" s="334"/>
      <c r="N283" s="334"/>
      <c r="O283" s="334"/>
      <c r="P283" s="3"/>
    </row>
    <row r="284" spans="1:16" ht="47.25" customHeight="1" x14ac:dyDescent="0.25">
      <c r="A284" s="43"/>
      <c r="B284" s="334" t="s">
        <v>353</v>
      </c>
      <c r="C284" s="334"/>
      <c r="D284" s="334"/>
      <c r="E284" s="334"/>
      <c r="F284" s="334"/>
      <c r="G284" s="334"/>
      <c r="H284" s="334"/>
      <c r="I284" s="334"/>
      <c r="J284" s="334"/>
      <c r="K284" s="334"/>
      <c r="L284" s="334"/>
      <c r="M284" s="334"/>
      <c r="N284" s="334"/>
      <c r="O284" s="334"/>
      <c r="P284" s="3"/>
    </row>
    <row r="285" spans="1:16" x14ac:dyDescent="0.25">
      <c r="A285" s="13"/>
      <c r="B285" s="334"/>
      <c r="C285" s="334"/>
      <c r="D285" s="334"/>
      <c r="E285" s="334"/>
      <c r="F285" s="334"/>
      <c r="G285" s="334"/>
      <c r="H285" s="334"/>
      <c r="I285" s="334"/>
      <c r="J285" s="334"/>
      <c r="K285" s="334"/>
      <c r="L285" s="334"/>
      <c r="M285" s="334"/>
      <c r="N285" s="334"/>
      <c r="O285" s="334"/>
      <c r="P285" s="3"/>
    </row>
    <row r="286" spans="1:16" x14ac:dyDescent="0.25">
      <c r="A286" s="13"/>
      <c r="B286" s="331" t="s">
        <v>170</v>
      </c>
      <c r="C286" s="331"/>
      <c r="D286" s="331"/>
      <c r="E286" s="331"/>
      <c r="F286" s="331"/>
      <c r="G286" s="331"/>
      <c r="H286" s="331"/>
      <c r="I286" s="331"/>
      <c r="J286" s="331"/>
      <c r="K286" s="331"/>
      <c r="L286" s="331"/>
      <c r="M286" s="331"/>
      <c r="N286" s="331"/>
      <c r="O286" s="331"/>
      <c r="P286" s="3"/>
    </row>
    <row r="287" spans="1:16" x14ac:dyDescent="0.25">
      <c r="A287" s="13"/>
      <c r="B287" s="78"/>
      <c r="C287" s="78"/>
      <c r="D287" s="78"/>
      <c r="E287" s="78"/>
      <c r="F287" s="78"/>
      <c r="G287" s="78"/>
      <c r="H287" s="78"/>
      <c r="I287" s="78"/>
      <c r="J287" s="78"/>
      <c r="K287" s="78"/>
      <c r="L287" s="78"/>
      <c r="M287" s="78"/>
      <c r="N287" s="78"/>
      <c r="O287" s="78"/>
      <c r="P287" s="3"/>
    </row>
    <row r="288" spans="1:16" x14ac:dyDescent="0.25">
      <c r="A288" s="13"/>
      <c r="B288" s="335" t="s">
        <v>171</v>
      </c>
      <c r="C288" s="335"/>
      <c r="D288" s="335"/>
      <c r="E288" s="335"/>
      <c r="F288" s="335"/>
      <c r="G288" s="335"/>
      <c r="H288" s="335"/>
      <c r="I288" s="335"/>
      <c r="J288" s="335"/>
      <c r="K288" s="335"/>
      <c r="L288" s="335"/>
      <c r="M288" s="335"/>
      <c r="N288" s="335"/>
      <c r="O288" s="335"/>
      <c r="P288" s="3"/>
    </row>
    <row r="289" spans="1:16" ht="22.5" customHeight="1" x14ac:dyDescent="0.25">
      <c r="A289" s="43"/>
      <c r="B289" s="334" t="s">
        <v>354</v>
      </c>
      <c r="C289" s="334"/>
      <c r="D289" s="334"/>
      <c r="E289" s="334"/>
      <c r="F289" s="334"/>
      <c r="G289" s="334"/>
      <c r="H289" s="334"/>
      <c r="I289" s="334"/>
      <c r="J289" s="334"/>
      <c r="K289" s="334"/>
      <c r="L289" s="334"/>
      <c r="M289" s="334"/>
      <c r="N289" s="334"/>
      <c r="O289" s="334"/>
      <c r="P289" s="3"/>
    </row>
    <row r="290" spans="1:16" ht="22.5" customHeight="1" x14ac:dyDescent="0.25">
      <c r="A290" s="43"/>
      <c r="B290" s="45"/>
      <c r="C290" s="45"/>
      <c r="D290" s="45"/>
      <c r="E290" s="45"/>
      <c r="F290" s="45"/>
      <c r="G290" s="45"/>
      <c r="H290" s="45"/>
      <c r="I290" s="45"/>
      <c r="J290" s="45"/>
      <c r="K290" s="45"/>
      <c r="L290" s="45"/>
      <c r="M290" s="45"/>
      <c r="N290" s="45"/>
      <c r="O290" s="45"/>
      <c r="P290" s="3"/>
    </row>
    <row r="291" spans="1:16" x14ac:dyDescent="0.25">
      <c r="A291" s="43"/>
      <c r="B291" s="20"/>
      <c r="C291" s="20"/>
      <c r="D291" s="20"/>
      <c r="E291" s="20"/>
      <c r="F291" s="20"/>
      <c r="G291" s="20"/>
      <c r="H291" s="20"/>
      <c r="I291" s="20"/>
      <c r="J291" s="20"/>
      <c r="K291" s="20"/>
      <c r="L291" s="20"/>
      <c r="M291" s="20"/>
      <c r="N291" s="20"/>
      <c r="O291" s="20"/>
      <c r="P291" s="3"/>
    </row>
    <row r="292" spans="1:16" x14ac:dyDescent="0.25">
      <c r="A292" s="43"/>
      <c r="B292" s="331" t="s">
        <v>172</v>
      </c>
      <c r="C292" s="331"/>
      <c r="D292" s="331"/>
      <c r="E292" s="331"/>
      <c r="F292" s="17"/>
      <c r="G292" s="17"/>
      <c r="H292" s="17"/>
      <c r="I292" s="17"/>
      <c r="J292" s="17"/>
      <c r="K292" s="17"/>
      <c r="L292" s="17"/>
      <c r="M292" s="17"/>
      <c r="N292" s="17"/>
      <c r="O292" s="3"/>
      <c r="P292" s="3"/>
    </row>
    <row r="293" spans="1:16" ht="27" customHeight="1" x14ac:dyDescent="0.25">
      <c r="A293" s="43"/>
      <c r="B293" s="334" t="s">
        <v>173</v>
      </c>
      <c r="C293" s="334"/>
      <c r="D293" s="334"/>
      <c r="E293" s="334"/>
      <c r="F293" s="334"/>
      <c r="G293" s="334"/>
      <c r="H293" s="334"/>
      <c r="I293" s="334"/>
      <c r="J293" s="334"/>
      <c r="K293" s="334"/>
      <c r="L293" s="334"/>
      <c r="M293" s="334"/>
      <c r="N293" s="334"/>
      <c r="O293" s="334"/>
      <c r="P293" s="3"/>
    </row>
    <row r="294" spans="1:16" x14ac:dyDescent="0.25">
      <c r="A294" s="43"/>
      <c r="B294" s="20"/>
      <c r="C294" s="14"/>
      <c r="D294" s="14"/>
      <c r="E294" s="14"/>
      <c r="F294" s="14"/>
      <c r="G294" s="14"/>
      <c r="H294" s="14"/>
      <c r="I294" s="14"/>
      <c r="J294" s="14"/>
      <c r="K294" s="14"/>
      <c r="L294" s="79"/>
      <c r="M294" s="14"/>
      <c r="N294" s="14"/>
      <c r="O294" s="3"/>
      <c r="P294" s="3"/>
    </row>
    <row r="295" spans="1:16" x14ac:dyDescent="0.25">
      <c r="A295" s="43"/>
      <c r="B295" s="331" t="s">
        <v>174</v>
      </c>
      <c r="C295" s="331"/>
      <c r="D295" s="331"/>
      <c r="E295" s="14"/>
      <c r="F295" s="14"/>
      <c r="G295" s="14"/>
      <c r="H295" s="14"/>
      <c r="I295" s="14"/>
      <c r="J295" s="14"/>
      <c r="K295" s="14"/>
      <c r="L295" s="79"/>
      <c r="M295" s="14"/>
      <c r="N295" s="14"/>
      <c r="O295" s="3"/>
      <c r="P295" s="3"/>
    </row>
    <row r="296" spans="1:16" x14ac:dyDescent="0.25">
      <c r="A296" s="43"/>
      <c r="B296" s="334" t="s">
        <v>175</v>
      </c>
      <c r="C296" s="334"/>
      <c r="D296" s="334"/>
      <c r="E296" s="334"/>
      <c r="F296" s="334"/>
      <c r="G296" s="334"/>
      <c r="H296" s="334"/>
      <c r="I296" s="334"/>
      <c r="J296" s="334"/>
      <c r="K296" s="334"/>
      <c r="L296" s="334"/>
      <c r="M296" s="334"/>
      <c r="N296" s="334"/>
      <c r="O296" s="334"/>
      <c r="P296" s="3"/>
    </row>
    <row r="297" spans="1:16" x14ac:dyDescent="0.25">
      <c r="A297" s="43"/>
      <c r="B297" s="334" t="s">
        <v>176</v>
      </c>
      <c r="C297" s="334"/>
      <c r="D297" s="334"/>
      <c r="E297" s="334"/>
      <c r="F297" s="334"/>
      <c r="G297" s="334"/>
      <c r="H297" s="334"/>
      <c r="I297" s="334"/>
      <c r="J297" s="334"/>
      <c r="K297" s="334"/>
      <c r="L297" s="334"/>
      <c r="M297" s="334"/>
      <c r="N297" s="334"/>
      <c r="O297" s="334"/>
      <c r="P297" s="3"/>
    </row>
    <row r="298" spans="1:16" ht="24.75" customHeight="1" x14ac:dyDescent="0.25">
      <c r="A298" s="43"/>
      <c r="B298" s="334" t="s">
        <v>177</v>
      </c>
      <c r="C298" s="334"/>
      <c r="D298" s="334"/>
      <c r="E298" s="334"/>
      <c r="F298" s="334"/>
      <c r="G298" s="334"/>
      <c r="H298" s="334"/>
      <c r="I298" s="334"/>
      <c r="J298" s="334"/>
      <c r="K298" s="334"/>
      <c r="L298" s="334"/>
      <c r="M298" s="334"/>
      <c r="N298" s="334"/>
      <c r="O298" s="334"/>
      <c r="P298" s="3"/>
    </row>
    <row r="299" spans="1:16" ht="24" customHeight="1" x14ac:dyDescent="0.25">
      <c r="A299" s="43"/>
      <c r="B299" s="334" t="s">
        <v>178</v>
      </c>
      <c r="C299" s="334"/>
      <c r="D299" s="334"/>
      <c r="E299" s="334"/>
      <c r="F299" s="334"/>
      <c r="G299" s="334"/>
      <c r="H299" s="334"/>
      <c r="I299" s="334"/>
      <c r="J299" s="334"/>
      <c r="K299" s="334"/>
      <c r="L299" s="334"/>
      <c r="M299" s="334"/>
      <c r="N299" s="334"/>
      <c r="O299" s="334"/>
      <c r="P299" s="3"/>
    </row>
    <row r="300" spans="1:16" ht="26.25" customHeight="1" x14ac:dyDescent="0.25">
      <c r="A300" s="43"/>
      <c r="B300" s="334" t="s">
        <v>179</v>
      </c>
      <c r="C300" s="334"/>
      <c r="D300" s="334"/>
      <c r="E300" s="334"/>
      <c r="F300" s="334"/>
      <c r="G300" s="334"/>
      <c r="H300" s="334"/>
      <c r="I300" s="334"/>
      <c r="J300" s="334"/>
      <c r="K300" s="334"/>
      <c r="L300" s="334"/>
      <c r="M300" s="334"/>
      <c r="N300" s="334"/>
      <c r="O300" s="334"/>
      <c r="P300" s="3"/>
    </row>
    <row r="301" spans="1:16" x14ac:dyDescent="0.25">
      <c r="A301" s="13"/>
      <c r="B301" s="334" t="s">
        <v>180</v>
      </c>
      <c r="C301" s="334"/>
      <c r="D301" s="334"/>
      <c r="E301" s="334"/>
      <c r="F301" s="334"/>
      <c r="G301" s="334"/>
      <c r="H301" s="334"/>
      <c r="I301" s="334"/>
      <c r="J301" s="334"/>
      <c r="K301" s="334"/>
      <c r="L301" s="334"/>
      <c r="M301" s="334"/>
      <c r="N301" s="334"/>
      <c r="O301" s="334"/>
      <c r="P301" s="3"/>
    </row>
    <row r="302" spans="1:16" x14ac:dyDescent="0.25">
      <c r="A302" s="13"/>
      <c r="B302" s="45"/>
      <c r="C302" s="45"/>
      <c r="D302" s="45"/>
      <c r="E302" s="45"/>
      <c r="F302" s="45"/>
      <c r="G302" s="45"/>
      <c r="H302" s="45"/>
      <c r="I302" s="45"/>
      <c r="J302" s="45"/>
      <c r="K302" s="45"/>
      <c r="L302" s="45"/>
      <c r="M302" s="45"/>
      <c r="N302" s="45"/>
      <c r="O302" s="45"/>
      <c r="P302" s="3"/>
    </row>
    <row r="303" spans="1:16" x14ac:dyDescent="0.25">
      <c r="A303" s="13"/>
      <c r="B303" s="17"/>
      <c r="C303" s="20"/>
      <c r="D303" s="20"/>
      <c r="E303" s="20"/>
      <c r="F303" s="20"/>
      <c r="G303" s="20"/>
      <c r="H303" s="20"/>
      <c r="I303" s="20"/>
      <c r="J303" s="20"/>
      <c r="K303" s="20"/>
      <c r="L303" s="20"/>
      <c r="M303" s="20"/>
      <c r="N303" s="20"/>
      <c r="O303" s="20"/>
      <c r="P303" s="3"/>
    </row>
    <row r="304" spans="1:16" x14ac:dyDescent="0.25">
      <c r="A304" s="43"/>
      <c r="B304" s="17" t="s">
        <v>181</v>
      </c>
      <c r="C304" s="20"/>
      <c r="D304" s="20"/>
      <c r="E304" s="20"/>
      <c r="F304" s="20"/>
      <c r="G304" s="20"/>
      <c r="H304" s="20"/>
      <c r="I304" s="20"/>
      <c r="J304" s="20"/>
      <c r="K304" s="20"/>
      <c r="L304" s="20"/>
      <c r="M304" s="20"/>
      <c r="N304" s="20"/>
      <c r="O304" s="20"/>
      <c r="P304" s="3"/>
    </row>
    <row r="305" spans="1:16" x14ac:dyDescent="0.25">
      <c r="A305" s="43"/>
      <c r="B305" s="334" t="s">
        <v>182</v>
      </c>
      <c r="C305" s="334"/>
      <c r="D305" s="334"/>
      <c r="E305" s="334"/>
      <c r="F305" s="334"/>
      <c r="G305" s="334"/>
      <c r="H305" s="334"/>
      <c r="I305" s="334"/>
      <c r="J305" s="334"/>
      <c r="K305" s="334"/>
      <c r="L305" s="334"/>
      <c r="M305" s="334"/>
      <c r="N305" s="334"/>
      <c r="O305" s="334"/>
      <c r="P305" s="3"/>
    </row>
    <row r="306" spans="1:16" x14ac:dyDescent="0.25">
      <c r="A306" s="43"/>
      <c r="B306" s="334" t="s">
        <v>348</v>
      </c>
      <c r="C306" s="334"/>
      <c r="D306" s="334"/>
      <c r="E306" s="334"/>
      <c r="F306" s="334"/>
      <c r="G306" s="334"/>
      <c r="H306" s="334"/>
      <c r="I306" s="334"/>
      <c r="J306" s="334"/>
      <c r="K306" s="334"/>
      <c r="L306" s="334"/>
      <c r="M306" s="334"/>
      <c r="N306" s="334"/>
      <c r="O306" s="334"/>
      <c r="P306" s="3"/>
    </row>
    <row r="307" spans="1:16" x14ac:dyDescent="0.25">
      <c r="A307" s="43"/>
      <c r="B307" s="334" t="s">
        <v>183</v>
      </c>
      <c r="C307" s="334"/>
      <c r="D307" s="334"/>
      <c r="E307" s="334"/>
      <c r="F307" s="334"/>
      <c r="G307" s="334"/>
      <c r="H307" s="334"/>
      <c r="I307" s="334"/>
      <c r="J307" s="334"/>
      <c r="K307" s="334"/>
      <c r="L307" s="334"/>
      <c r="M307" s="334"/>
      <c r="N307" s="334"/>
      <c r="O307" s="334"/>
      <c r="P307" s="3"/>
    </row>
    <row r="308" spans="1:16" x14ac:dyDescent="0.25">
      <c r="A308" s="43"/>
      <c r="B308" s="334" t="s">
        <v>184</v>
      </c>
      <c r="C308" s="334"/>
      <c r="D308" s="334"/>
      <c r="E308" s="334"/>
      <c r="F308" s="334"/>
      <c r="G308" s="334"/>
      <c r="H308" s="334"/>
      <c r="I308" s="334"/>
      <c r="J308" s="334"/>
      <c r="K308" s="334"/>
      <c r="L308" s="334"/>
      <c r="M308" s="334"/>
      <c r="N308" s="334"/>
      <c r="O308" s="334"/>
      <c r="P308" s="3"/>
    </row>
    <row r="309" spans="1:16" x14ac:dyDescent="0.25">
      <c r="A309" s="43"/>
      <c r="B309" s="334" t="s">
        <v>349</v>
      </c>
      <c r="C309" s="334"/>
      <c r="D309" s="334"/>
      <c r="E309" s="334"/>
      <c r="F309" s="334"/>
      <c r="G309" s="334"/>
      <c r="H309" s="334"/>
      <c r="I309" s="334"/>
      <c r="J309" s="334"/>
      <c r="K309" s="334"/>
      <c r="L309" s="334"/>
      <c r="M309" s="334"/>
      <c r="N309" s="334"/>
      <c r="O309" s="334"/>
      <c r="P309" s="3"/>
    </row>
    <row r="310" spans="1:16" x14ac:dyDescent="0.25">
      <c r="A310" s="12"/>
      <c r="B310" s="334" t="s">
        <v>350</v>
      </c>
      <c r="C310" s="334"/>
      <c r="D310" s="334"/>
      <c r="E310" s="334"/>
      <c r="F310" s="334"/>
      <c r="G310" s="334"/>
      <c r="H310" s="334"/>
      <c r="I310" s="334"/>
      <c r="J310" s="334"/>
      <c r="K310" s="334"/>
      <c r="L310" s="334"/>
      <c r="M310" s="334"/>
      <c r="N310" s="334"/>
      <c r="O310" s="334"/>
      <c r="P310" s="3"/>
    </row>
    <row r="311" spans="1:16" ht="9.75" customHeight="1" x14ac:dyDescent="0.25">
      <c r="A311" s="12"/>
      <c r="B311" s="334"/>
      <c r="C311" s="334"/>
      <c r="D311" s="334"/>
      <c r="E311" s="334"/>
      <c r="F311" s="334"/>
      <c r="G311" s="334"/>
      <c r="H311" s="334"/>
      <c r="I311" s="334"/>
      <c r="J311" s="334"/>
      <c r="K311" s="334"/>
      <c r="L311" s="334"/>
      <c r="M311" s="334"/>
      <c r="N311" s="334"/>
      <c r="O311" s="334"/>
      <c r="P311" s="3"/>
    </row>
    <row r="312" spans="1:16" x14ac:dyDescent="0.25">
      <c r="A312" s="65"/>
      <c r="B312" s="335" t="s">
        <v>185</v>
      </c>
      <c r="C312" s="335"/>
      <c r="D312" s="335"/>
      <c r="E312" s="335"/>
      <c r="F312" s="335"/>
      <c r="G312" s="335"/>
      <c r="H312" s="335"/>
      <c r="I312" s="335"/>
      <c r="J312" s="335"/>
      <c r="K312" s="335"/>
      <c r="L312" s="335"/>
      <c r="M312" s="335"/>
      <c r="N312" s="335"/>
      <c r="O312" s="335"/>
      <c r="P312" s="3"/>
    </row>
    <row r="313" spans="1:16" x14ac:dyDescent="0.25">
      <c r="A313" s="65"/>
      <c r="B313" s="334" t="s">
        <v>186</v>
      </c>
      <c r="C313" s="334"/>
      <c r="D313" s="334"/>
      <c r="E313" s="334"/>
      <c r="F313" s="334"/>
      <c r="G313" s="334"/>
      <c r="H313" s="334"/>
      <c r="I313" s="334"/>
      <c r="J313" s="334"/>
      <c r="K313" s="334"/>
      <c r="L313" s="334"/>
      <c r="M313" s="334"/>
      <c r="N313" s="334"/>
      <c r="O313" s="334"/>
      <c r="P313" s="3"/>
    </row>
    <row r="314" spans="1:16" x14ac:dyDescent="0.25">
      <c r="A314" s="63"/>
      <c r="B314" s="334" t="s">
        <v>187</v>
      </c>
      <c r="C314" s="334"/>
      <c r="D314" s="334"/>
      <c r="E314" s="334"/>
      <c r="F314" s="334"/>
      <c r="G314" s="334"/>
      <c r="H314" s="334"/>
      <c r="I314" s="334"/>
      <c r="J314" s="334"/>
      <c r="K314" s="334"/>
      <c r="L314" s="334"/>
      <c r="M314" s="334"/>
      <c r="N314" s="334"/>
      <c r="O314" s="334"/>
      <c r="P314" s="7"/>
    </row>
    <row r="315" spans="1:16" x14ac:dyDescent="0.25">
      <c r="A315" s="7"/>
      <c r="B315" s="334" t="s">
        <v>188</v>
      </c>
      <c r="C315" s="334"/>
      <c r="D315" s="334"/>
      <c r="E315" s="334"/>
      <c r="F315" s="334"/>
      <c r="G315" s="334"/>
      <c r="H315" s="334"/>
      <c r="I315" s="334"/>
      <c r="J315" s="334"/>
      <c r="K315" s="334"/>
      <c r="L315" s="334"/>
      <c r="M315" s="334"/>
      <c r="N315" s="334"/>
      <c r="O315" s="334"/>
      <c r="P315" s="7"/>
    </row>
    <row r="316" spans="1:16" x14ac:dyDescent="0.25">
      <c r="A316" s="7"/>
      <c r="B316" s="334" t="s">
        <v>189</v>
      </c>
      <c r="C316" s="334"/>
      <c r="D316" s="334"/>
      <c r="E316" s="334"/>
      <c r="F316" s="334"/>
      <c r="G316" s="334"/>
      <c r="H316" s="334"/>
      <c r="I316" s="334"/>
      <c r="J316" s="334"/>
      <c r="K316" s="334"/>
      <c r="L316" s="334"/>
      <c r="M316" s="334"/>
      <c r="N316" s="334"/>
      <c r="O316" s="334"/>
      <c r="P316" s="7"/>
    </row>
    <row r="317" spans="1:16" x14ac:dyDescent="0.25">
      <c r="A317" s="63"/>
      <c r="B317" s="334" t="s">
        <v>190</v>
      </c>
      <c r="C317" s="334"/>
      <c r="D317" s="334"/>
      <c r="E317" s="334"/>
      <c r="F317" s="334"/>
      <c r="G317" s="334"/>
      <c r="H317" s="334"/>
      <c r="I317" s="334"/>
      <c r="J317" s="334"/>
      <c r="K317" s="334"/>
      <c r="L317" s="334"/>
      <c r="M317" s="334"/>
      <c r="N317" s="334"/>
      <c r="O317" s="334"/>
      <c r="P317" s="7"/>
    </row>
    <row r="318" spans="1:16" x14ac:dyDescent="0.25">
      <c r="A318" s="63"/>
      <c r="B318" s="334" t="s">
        <v>191</v>
      </c>
      <c r="C318" s="334"/>
      <c r="D318" s="334"/>
      <c r="E318" s="334"/>
      <c r="F318" s="334"/>
      <c r="G318" s="334"/>
      <c r="H318" s="334"/>
      <c r="I318" s="334"/>
      <c r="J318" s="334"/>
      <c r="K318" s="334"/>
      <c r="L318" s="334"/>
      <c r="M318" s="334"/>
      <c r="N318" s="334"/>
      <c r="O318" s="334"/>
      <c r="P318" s="7"/>
    </row>
    <row r="319" spans="1:16" x14ac:dyDescent="0.25">
      <c r="A319" s="63"/>
      <c r="B319" s="334" t="s">
        <v>351</v>
      </c>
      <c r="C319" s="334"/>
      <c r="D319" s="334"/>
      <c r="E319" s="334"/>
      <c r="F319" s="334"/>
      <c r="G319" s="334"/>
      <c r="H319" s="334"/>
      <c r="I319" s="334"/>
      <c r="J319" s="334"/>
      <c r="K319" s="334"/>
      <c r="L319" s="334"/>
      <c r="M319" s="334"/>
      <c r="N319" s="334"/>
      <c r="O319" s="334"/>
      <c r="P319" s="7"/>
    </row>
    <row r="320" spans="1:16" x14ac:dyDescent="0.25">
      <c r="A320" s="63"/>
      <c r="B320" s="334" t="s">
        <v>192</v>
      </c>
      <c r="C320" s="334"/>
      <c r="D320" s="334"/>
      <c r="E320" s="334"/>
      <c r="F320" s="334"/>
      <c r="G320" s="334"/>
      <c r="H320" s="334"/>
      <c r="I320" s="334"/>
      <c r="J320" s="334"/>
      <c r="K320" s="334"/>
      <c r="L320" s="334"/>
      <c r="M320" s="334"/>
      <c r="N320" s="334"/>
      <c r="O320" s="334"/>
      <c r="P320" s="7"/>
    </row>
    <row r="321" spans="1:16" x14ac:dyDescent="0.25">
      <c r="A321" s="63"/>
      <c r="B321" s="334" t="s">
        <v>352</v>
      </c>
      <c r="C321" s="334"/>
      <c r="D321" s="334"/>
      <c r="E321" s="334"/>
      <c r="F321" s="334"/>
      <c r="G321" s="334"/>
      <c r="H321" s="334"/>
      <c r="I321" s="334"/>
      <c r="J321" s="334"/>
      <c r="K321" s="334"/>
      <c r="L321" s="334"/>
      <c r="M321" s="334"/>
      <c r="N321" s="334"/>
      <c r="O321" s="334"/>
      <c r="P321" s="7"/>
    </row>
    <row r="322" spans="1:16" x14ac:dyDescent="0.25">
      <c r="A322" s="63"/>
      <c r="B322" s="334" t="s">
        <v>193</v>
      </c>
      <c r="C322" s="334"/>
      <c r="D322" s="334"/>
      <c r="E322" s="334"/>
      <c r="F322" s="334"/>
      <c r="G322" s="334"/>
      <c r="H322" s="334"/>
      <c r="I322" s="334"/>
      <c r="J322" s="334"/>
      <c r="K322" s="334"/>
      <c r="L322" s="334"/>
      <c r="M322" s="334"/>
      <c r="N322" s="334"/>
      <c r="O322" s="334"/>
      <c r="P322" s="7"/>
    </row>
    <row r="323" spans="1:16" x14ac:dyDescent="0.25">
      <c r="A323" s="63"/>
      <c r="B323" s="334" t="s">
        <v>194</v>
      </c>
      <c r="C323" s="334"/>
      <c r="D323" s="334"/>
      <c r="E323" s="334"/>
      <c r="F323" s="334"/>
      <c r="G323" s="334"/>
      <c r="H323" s="334"/>
      <c r="I323" s="334"/>
      <c r="J323" s="334"/>
      <c r="K323" s="334"/>
      <c r="L323" s="334"/>
      <c r="M323" s="334"/>
      <c r="N323" s="334"/>
      <c r="O323" s="334"/>
      <c r="P323" s="7"/>
    </row>
    <row r="324" spans="1:16" x14ac:dyDescent="0.25">
      <c r="A324" s="71"/>
      <c r="B324" s="334" t="s">
        <v>195</v>
      </c>
      <c r="C324" s="334"/>
      <c r="D324" s="334"/>
      <c r="E324" s="334"/>
      <c r="F324" s="334"/>
      <c r="G324" s="334"/>
      <c r="H324" s="334"/>
      <c r="I324" s="334"/>
      <c r="J324" s="334"/>
      <c r="K324" s="334"/>
      <c r="L324" s="334"/>
      <c r="M324" s="334"/>
      <c r="N324" s="334"/>
      <c r="O324" s="334"/>
      <c r="P324" s="4"/>
    </row>
    <row r="325" spans="1:16" x14ac:dyDescent="0.25">
      <c r="A325" s="71"/>
      <c r="B325" s="334"/>
      <c r="C325" s="334"/>
      <c r="D325" s="334"/>
      <c r="E325" s="334"/>
      <c r="F325" s="334"/>
      <c r="G325" s="334"/>
      <c r="H325" s="334"/>
      <c r="I325" s="334"/>
      <c r="J325" s="334"/>
      <c r="K325" s="334"/>
      <c r="L325" s="334"/>
      <c r="M325" s="334"/>
      <c r="N325" s="334"/>
      <c r="O325" s="334"/>
      <c r="P325" s="4"/>
    </row>
    <row r="326" spans="1:16" x14ac:dyDescent="0.25">
      <c r="A326" s="71"/>
      <c r="B326" s="335" t="s">
        <v>196</v>
      </c>
      <c r="C326" s="335"/>
      <c r="D326" s="335"/>
      <c r="E326" s="335"/>
      <c r="F326" s="335"/>
      <c r="G326" s="335"/>
      <c r="H326" s="335"/>
      <c r="I326" s="335"/>
      <c r="J326" s="335"/>
      <c r="K326" s="335"/>
      <c r="L326" s="335"/>
      <c r="M326" s="335"/>
      <c r="N326" s="335"/>
      <c r="O326" s="335"/>
      <c r="P326" s="4"/>
    </row>
    <row r="327" spans="1:16" x14ac:dyDescent="0.25">
      <c r="A327" s="71"/>
      <c r="B327" s="80"/>
      <c r="C327" s="80"/>
      <c r="D327" s="80"/>
      <c r="E327" s="80"/>
      <c r="F327" s="80"/>
      <c r="G327" s="80"/>
      <c r="H327" s="80"/>
      <c r="I327" s="80"/>
      <c r="J327" s="80"/>
      <c r="K327" s="80"/>
      <c r="L327" s="80"/>
      <c r="M327" s="80"/>
      <c r="N327" s="80"/>
      <c r="O327" s="80"/>
      <c r="P327" s="4"/>
    </row>
    <row r="328" spans="1:16" x14ac:dyDescent="0.25">
      <c r="A328" s="71"/>
      <c r="B328" s="334" t="s">
        <v>197</v>
      </c>
      <c r="C328" s="334"/>
      <c r="D328" s="334"/>
      <c r="E328" s="334"/>
      <c r="F328" s="334"/>
      <c r="G328" s="334"/>
      <c r="H328" s="334"/>
      <c r="I328" s="334"/>
      <c r="J328" s="334"/>
      <c r="K328" s="334"/>
      <c r="L328" s="334"/>
      <c r="M328" s="334"/>
      <c r="N328" s="334"/>
      <c r="O328" s="334"/>
      <c r="P328" s="3"/>
    </row>
    <row r="329" spans="1:16" x14ac:dyDescent="0.25">
      <c r="A329" s="71"/>
      <c r="B329" s="334" t="s">
        <v>198</v>
      </c>
      <c r="C329" s="334"/>
      <c r="D329" s="334"/>
      <c r="E329" s="334"/>
      <c r="F329" s="334"/>
      <c r="G329" s="334"/>
      <c r="H329" s="334"/>
      <c r="I329" s="334"/>
      <c r="J329" s="334"/>
      <c r="K329" s="334"/>
      <c r="L329" s="334"/>
      <c r="M329" s="334"/>
      <c r="N329" s="334"/>
      <c r="O329" s="334"/>
      <c r="P329" s="3"/>
    </row>
    <row r="330" spans="1:16" x14ac:dyDescent="0.25">
      <c r="A330" s="71"/>
      <c r="B330" s="334" t="s">
        <v>199</v>
      </c>
      <c r="C330" s="334"/>
      <c r="D330" s="334"/>
      <c r="E330" s="334"/>
      <c r="F330" s="334"/>
      <c r="G330" s="334"/>
      <c r="H330" s="334"/>
      <c r="I330" s="334"/>
      <c r="J330" s="334"/>
      <c r="K330" s="334"/>
      <c r="L330" s="334"/>
      <c r="M330" s="334"/>
      <c r="N330" s="334"/>
      <c r="O330" s="334"/>
      <c r="P330" s="3"/>
    </row>
    <row r="331" spans="1:16" x14ac:dyDescent="0.25">
      <c r="A331" s="71"/>
      <c r="B331" s="334" t="s">
        <v>200</v>
      </c>
      <c r="C331" s="334"/>
      <c r="D331" s="334"/>
      <c r="E331" s="334"/>
      <c r="F331" s="334"/>
      <c r="G331" s="334"/>
      <c r="H331" s="334"/>
      <c r="I331" s="334"/>
      <c r="J331" s="334"/>
      <c r="K331" s="334"/>
      <c r="L331" s="334"/>
      <c r="M331" s="334"/>
      <c r="N331" s="334"/>
      <c r="O331" s="334"/>
      <c r="P331" s="3"/>
    </row>
    <row r="332" spans="1:16" x14ac:dyDescent="0.25">
      <c r="A332" s="71"/>
      <c r="B332" s="334" t="s">
        <v>201</v>
      </c>
      <c r="C332" s="334"/>
      <c r="D332" s="334"/>
      <c r="E332" s="334"/>
      <c r="F332" s="334"/>
      <c r="G332" s="334"/>
      <c r="H332" s="334"/>
      <c r="I332" s="334"/>
      <c r="J332" s="334"/>
      <c r="K332" s="334"/>
      <c r="L332" s="334"/>
      <c r="M332" s="334"/>
      <c r="N332" s="334"/>
      <c r="O332" s="334"/>
      <c r="P332" s="3"/>
    </row>
    <row r="333" spans="1:16" ht="34.5" customHeight="1" x14ac:dyDescent="0.25">
      <c r="A333" s="71"/>
      <c r="B333" s="45"/>
      <c r="C333" s="45"/>
      <c r="D333" s="45"/>
      <c r="E333" s="45"/>
      <c r="F333" s="45"/>
      <c r="G333" s="45"/>
      <c r="H333" s="45"/>
      <c r="I333" s="45"/>
      <c r="J333" s="45"/>
      <c r="K333" s="45"/>
      <c r="L333" s="45"/>
      <c r="M333" s="45"/>
      <c r="N333" s="45"/>
      <c r="O333" s="45"/>
      <c r="P333" s="3"/>
    </row>
    <row r="334" spans="1:16" x14ac:dyDescent="0.25">
      <c r="A334" s="71"/>
      <c r="B334" s="335" t="s">
        <v>202</v>
      </c>
      <c r="C334" s="335"/>
      <c r="D334" s="335"/>
      <c r="E334" s="335"/>
      <c r="F334" s="335"/>
      <c r="G334" s="335"/>
      <c r="H334" s="335"/>
      <c r="I334" s="335"/>
      <c r="J334" s="335"/>
      <c r="K334" s="335"/>
      <c r="L334" s="335"/>
      <c r="M334" s="335"/>
      <c r="N334" s="335"/>
      <c r="O334" s="335"/>
      <c r="P334" s="3"/>
    </row>
    <row r="335" spans="1:16" x14ac:dyDescent="0.25">
      <c r="A335" s="71"/>
      <c r="B335" s="334" t="s">
        <v>203</v>
      </c>
      <c r="C335" s="334"/>
      <c r="D335" s="334"/>
      <c r="E335" s="334"/>
      <c r="F335" s="334"/>
      <c r="G335" s="334"/>
      <c r="H335" s="334"/>
      <c r="I335" s="334"/>
      <c r="J335" s="334"/>
      <c r="K335" s="334"/>
      <c r="L335" s="334"/>
      <c r="M335" s="334"/>
      <c r="N335" s="334"/>
      <c r="O335" s="334"/>
      <c r="P335" s="3"/>
    </row>
    <row r="336" spans="1:16" x14ac:dyDescent="0.25">
      <c r="A336" s="71"/>
      <c r="B336" s="336" t="s">
        <v>356</v>
      </c>
      <c r="C336" s="336"/>
      <c r="D336" s="336"/>
      <c r="E336" s="336"/>
      <c r="F336" s="336"/>
      <c r="G336" s="336"/>
      <c r="H336" s="336"/>
      <c r="I336" s="336"/>
      <c r="J336" s="336"/>
      <c r="K336" s="336"/>
      <c r="L336" s="336"/>
      <c r="M336" s="336"/>
      <c r="N336" s="336"/>
      <c r="O336" s="336"/>
      <c r="P336" s="3"/>
    </row>
    <row r="337" spans="1:16" ht="99" customHeight="1" x14ac:dyDescent="0.25">
      <c r="A337" s="71"/>
      <c r="B337" s="45"/>
      <c r="C337" s="45"/>
      <c r="D337" s="45"/>
      <c r="E337" s="45"/>
      <c r="F337" s="45"/>
      <c r="G337" s="45"/>
      <c r="H337" s="45"/>
      <c r="I337" s="45"/>
      <c r="J337" s="45"/>
      <c r="K337" s="45"/>
      <c r="L337" s="45"/>
      <c r="M337" s="45"/>
      <c r="N337" s="45"/>
      <c r="O337" s="45"/>
      <c r="P337" s="3"/>
    </row>
    <row r="338" spans="1:16" x14ac:dyDescent="0.25">
      <c r="A338" s="71"/>
      <c r="B338" s="45"/>
      <c r="C338" s="45"/>
      <c r="D338" s="45"/>
      <c r="E338" s="45"/>
      <c r="F338" s="45"/>
      <c r="G338" s="45"/>
      <c r="H338" s="45"/>
      <c r="I338" s="45"/>
      <c r="J338" s="45"/>
      <c r="K338" s="45"/>
      <c r="L338" s="45"/>
      <c r="M338" s="45"/>
      <c r="N338" s="45"/>
      <c r="O338" s="45"/>
      <c r="P338" s="3"/>
    </row>
    <row r="339" spans="1:16" x14ac:dyDescent="0.25">
      <c r="A339" s="71"/>
      <c r="B339" s="45"/>
      <c r="C339" s="45"/>
      <c r="D339" s="45"/>
      <c r="E339" s="45"/>
      <c r="F339" s="45"/>
      <c r="G339" s="45"/>
      <c r="H339" s="45"/>
      <c r="I339" s="45"/>
      <c r="J339" s="45"/>
      <c r="K339" s="45"/>
      <c r="L339" s="45"/>
      <c r="M339" s="45"/>
      <c r="N339" s="45"/>
      <c r="O339" s="45"/>
      <c r="P339" s="3"/>
    </row>
    <row r="340" spans="1:16" x14ac:dyDescent="0.25">
      <c r="A340" s="71"/>
      <c r="B340" s="45"/>
      <c r="C340" s="45"/>
      <c r="D340" s="45"/>
      <c r="E340" s="45"/>
      <c r="F340" s="45"/>
      <c r="G340" s="45"/>
      <c r="H340" s="45"/>
      <c r="I340" s="45"/>
      <c r="J340" s="45"/>
      <c r="K340" s="45"/>
      <c r="L340" s="45"/>
      <c r="M340" s="45"/>
      <c r="N340" s="45"/>
      <c r="O340" s="45"/>
      <c r="P340" s="3"/>
    </row>
    <row r="341" spans="1:16" x14ac:dyDescent="0.25">
      <c r="A341" s="71"/>
      <c r="B341" s="45"/>
      <c r="C341" s="45"/>
      <c r="D341" s="45"/>
      <c r="E341" s="45"/>
      <c r="F341" s="45"/>
      <c r="G341" s="45"/>
      <c r="H341" s="45"/>
      <c r="I341" s="45"/>
      <c r="J341" s="45"/>
      <c r="K341" s="45"/>
      <c r="L341" s="45"/>
      <c r="M341" s="45"/>
      <c r="N341" s="45"/>
      <c r="O341" s="45"/>
      <c r="P341" s="3"/>
    </row>
    <row r="342" spans="1:16" x14ac:dyDescent="0.25">
      <c r="A342" s="71"/>
      <c r="B342" s="45"/>
      <c r="C342" s="45"/>
      <c r="D342" s="45"/>
      <c r="E342" s="45"/>
      <c r="F342" s="45"/>
      <c r="G342" s="45"/>
      <c r="H342" s="45"/>
      <c r="I342" s="45"/>
      <c r="J342" s="45"/>
      <c r="K342" s="45"/>
      <c r="L342" s="45"/>
      <c r="M342" s="45"/>
      <c r="N342" s="45"/>
      <c r="O342" s="45"/>
      <c r="P342" s="3"/>
    </row>
    <row r="343" spans="1:16" x14ac:dyDescent="0.25">
      <c r="A343" s="71"/>
      <c r="B343" s="45"/>
      <c r="C343" s="45"/>
      <c r="D343" s="45"/>
      <c r="E343" s="45"/>
      <c r="F343" s="45"/>
      <c r="G343" s="45"/>
      <c r="H343" s="45"/>
      <c r="I343" s="45"/>
      <c r="J343" s="45"/>
      <c r="K343" s="45"/>
      <c r="L343" s="45"/>
      <c r="M343" s="45"/>
      <c r="N343" s="45"/>
      <c r="O343" s="45"/>
      <c r="P343" s="3"/>
    </row>
    <row r="344" spans="1:16" x14ac:dyDescent="0.25">
      <c r="A344" s="71"/>
      <c r="B344" s="45"/>
      <c r="C344" s="45"/>
      <c r="D344" s="45"/>
      <c r="E344" s="45"/>
      <c r="F344" s="45"/>
      <c r="G344" s="45"/>
      <c r="H344" s="45"/>
      <c r="I344" s="45"/>
      <c r="J344" s="45"/>
      <c r="K344" s="45"/>
      <c r="L344" s="45"/>
      <c r="M344" s="45"/>
      <c r="N344" s="45"/>
      <c r="O344" s="45"/>
      <c r="P344" s="3"/>
    </row>
    <row r="345" spans="1:16" x14ac:dyDescent="0.25">
      <c r="A345" s="71"/>
      <c r="B345" s="45"/>
      <c r="C345" s="45"/>
      <c r="D345" s="45"/>
      <c r="E345" s="45"/>
      <c r="F345" s="45"/>
      <c r="G345" s="45"/>
      <c r="H345" s="45"/>
      <c r="I345" s="45"/>
      <c r="J345" s="45"/>
      <c r="K345" s="45"/>
      <c r="L345" s="45"/>
      <c r="M345" s="45"/>
      <c r="N345" s="45"/>
      <c r="O345" s="45"/>
      <c r="P345" s="3"/>
    </row>
    <row r="346" spans="1:16" x14ac:dyDescent="0.25">
      <c r="A346" s="71"/>
      <c r="B346" s="45"/>
      <c r="C346" s="45"/>
      <c r="D346" s="45"/>
      <c r="E346" s="45"/>
      <c r="F346" s="45"/>
      <c r="G346" s="45"/>
      <c r="H346" s="45"/>
      <c r="I346" s="45"/>
      <c r="J346" s="45"/>
      <c r="K346" s="45"/>
      <c r="L346" s="45"/>
      <c r="M346" s="45"/>
      <c r="N346" s="45"/>
      <c r="O346" s="45"/>
      <c r="P346" s="3"/>
    </row>
    <row r="347" spans="1:16" x14ac:dyDescent="0.25">
      <c r="A347" s="71"/>
      <c r="B347" s="45"/>
      <c r="C347" s="45"/>
      <c r="D347" s="45"/>
      <c r="E347" s="45"/>
      <c r="F347" s="45"/>
      <c r="G347" s="45"/>
      <c r="H347" s="45"/>
      <c r="I347" s="45"/>
      <c r="J347" s="45"/>
      <c r="K347" s="45"/>
      <c r="L347" s="45"/>
      <c r="M347" s="45"/>
      <c r="N347" s="45"/>
      <c r="O347" s="45"/>
      <c r="P347" s="3"/>
    </row>
    <row r="348" spans="1:16" x14ac:dyDescent="0.25">
      <c r="A348" s="71"/>
      <c r="B348" s="45"/>
      <c r="C348" s="45"/>
      <c r="D348" s="45"/>
      <c r="E348" s="45"/>
      <c r="F348" s="45"/>
      <c r="G348" s="45"/>
      <c r="H348" s="45"/>
      <c r="I348" s="45"/>
      <c r="J348" s="45"/>
      <c r="K348" s="45"/>
      <c r="L348" s="45"/>
      <c r="M348" s="45"/>
      <c r="N348" s="45"/>
      <c r="O348" s="45"/>
      <c r="P348" s="3"/>
    </row>
    <row r="349" spans="1:16" x14ac:dyDescent="0.25">
      <c r="A349" s="71"/>
      <c r="B349" s="45"/>
      <c r="C349" s="45"/>
      <c r="D349" s="45"/>
      <c r="E349" s="45"/>
      <c r="F349" s="45"/>
      <c r="G349" s="45"/>
      <c r="H349" s="45"/>
      <c r="I349" s="45"/>
      <c r="J349" s="45"/>
      <c r="K349" s="45"/>
      <c r="L349" s="45"/>
      <c r="M349" s="45"/>
      <c r="N349" s="45"/>
      <c r="O349" s="45"/>
      <c r="P349" s="3"/>
    </row>
    <row r="350" spans="1:16" x14ac:dyDescent="0.25">
      <c r="A350" s="71"/>
      <c r="B350" s="45"/>
      <c r="C350" s="45"/>
      <c r="D350" s="45"/>
      <c r="E350" s="45"/>
      <c r="F350" s="45"/>
      <c r="G350" s="45"/>
      <c r="H350" s="45"/>
      <c r="I350" s="45"/>
      <c r="J350" s="45"/>
      <c r="K350" s="45"/>
      <c r="L350" s="45"/>
      <c r="M350" s="45"/>
      <c r="N350" s="45"/>
      <c r="O350" s="45"/>
      <c r="P350" s="3"/>
    </row>
    <row r="351" spans="1:16" x14ac:dyDescent="0.25">
      <c r="A351" s="71"/>
      <c r="B351" s="45"/>
      <c r="C351" s="45"/>
      <c r="D351" s="45"/>
      <c r="E351" s="45"/>
      <c r="F351" s="45"/>
      <c r="G351" s="45"/>
      <c r="H351" s="45"/>
      <c r="I351" s="45"/>
      <c r="J351" s="45"/>
      <c r="K351" s="45"/>
      <c r="L351" s="45"/>
      <c r="M351" s="45"/>
      <c r="N351" s="45"/>
      <c r="O351" s="45"/>
      <c r="P351" s="3"/>
    </row>
    <row r="352" spans="1:16" x14ac:dyDescent="0.25">
      <c r="A352" s="71"/>
      <c r="B352" s="45"/>
      <c r="C352" s="45"/>
      <c r="D352" s="45"/>
      <c r="E352" s="45"/>
      <c r="F352" s="45"/>
      <c r="G352" s="45"/>
      <c r="H352" s="45"/>
      <c r="I352" s="45"/>
      <c r="J352" s="45"/>
      <c r="K352" s="45"/>
      <c r="L352" s="45"/>
      <c r="M352" s="45"/>
      <c r="N352" s="45"/>
      <c r="O352" s="45"/>
      <c r="P352" s="3"/>
    </row>
    <row r="353" spans="1:16" x14ac:dyDescent="0.25">
      <c r="A353" s="71"/>
      <c r="B353" s="45"/>
      <c r="C353" s="45"/>
      <c r="D353" s="45"/>
      <c r="E353" s="45"/>
      <c r="F353" s="45"/>
      <c r="G353" s="45"/>
      <c r="H353" s="45"/>
      <c r="I353" s="45"/>
      <c r="J353" s="45"/>
      <c r="K353" s="45"/>
      <c r="L353" s="45"/>
      <c r="M353" s="45"/>
      <c r="N353" s="45"/>
      <c r="O353" s="45"/>
      <c r="P353" s="3"/>
    </row>
    <row r="354" spans="1:16" x14ac:dyDescent="0.25">
      <c r="A354" s="71"/>
      <c r="B354" s="45"/>
      <c r="C354" s="45"/>
      <c r="D354" s="45"/>
      <c r="E354" s="45"/>
      <c r="F354" s="45"/>
      <c r="G354" s="45"/>
      <c r="H354" s="45"/>
      <c r="I354" s="45"/>
      <c r="J354" s="45"/>
      <c r="K354" s="45"/>
      <c r="L354" s="45"/>
      <c r="M354" s="45"/>
      <c r="N354" s="45"/>
      <c r="O354" s="45"/>
      <c r="P354" s="3"/>
    </row>
    <row r="355" spans="1:16" x14ac:dyDescent="0.25">
      <c r="A355" s="71"/>
      <c r="B355" s="45"/>
      <c r="C355" s="45"/>
      <c r="D355" s="45"/>
      <c r="E355" s="45"/>
      <c r="F355" s="45"/>
      <c r="G355" s="45"/>
      <c r="H355" s="45"/>
      <c r="I355" s="45"/>
      <c r="J355" s="45"/>
      <c r="K355" s="45"/>
      <c r="L355" s="45"/>
      <c r="M355" s="45"/>
      <c r="N355" s="45"/>
      <c r="O355" s="45"/>
      <c r="P355" s="3"/>
    </row>
    <row r="356" spans="1:16" x14ac:dyDescent="0.25">
      <c r="A356" s="71"/>
      <c r="B356" s="335" t="s">
        <v>204</v>
      </c>
      <c r="C356" s="335"/>
      <c r="D356" s="335"/>
      <c r="E356" s="335"/>
      <c r="F356" s="335"/>
      <c r="G356" s="335"/>
      <c r="H356" s="335"/>
      <c r="I356" s="335"/>
      <c r="J356" s="335"/>
      <c r="K356" s="335"/>
      <c r="L356" s="335"/>
      <c r="M356" s="335"/>
      <c r="N356" s="335"/>
      <c r="O356" s="335"/>
      <c r="P356" s="3"/>
    </row>
    <row r="357" spans="1:16" x14ac:dyDescent="0.25">
      <c r="A357" s="71"/>
      <c r="B357" s="45"/>
      <c r="C357" s="45"/>
      <c r="D357" s="45"/>
      <c r="E357" s="45"/>
      <c r="F357" s="45"/>
      <c r="G357" s="45"/>
      <c r="H357" s="45"/>
      <c r="I357" s="45"/>
      <c r="J357" s="45"/>
      <c r="K357" s="45"/>
      <c r="L357" s="45"/>
      <c r="M357" s="45"/>
      <c r="N357" s="45"/>
      <c r="O357" s="45"/>
      <c r="P357" s="3"/>
    </row>
    <row r="358" spans="1:16" ht="39.75" customHeight="1" x14ac:dyDescent="0.25">
      <c r="A358" s="71"/>
      <c r="B358" s="334" t="s">
        <v>329</v>
      </c>
      <c r="C358" s="334"/>
      <c r="D358" s="334"/>
      <c r="E358" s="334"/>
      <c r="F358" s="334"/>
      <c r="G358" s="334"/>
      <c r="H358" s="334"/>
      <c r="I358" s="334"/>
      <c r="J358" s="334"/>
      <c r="K358" s="334"/>
      <c r="L358" s="334"/>
      <c r="M358" s="334"/>
      <c r="N358" s="334"/>
      <c r="O358" s="334"/>
      <c r="P358" s="3"/>
    </row>
    <row r="359" spans="1:16" ht="54.75" customHeight="1" x14ac:dyDescent="0.25">
      <c r="A359" s="71"/>
      <c r="B359" s="334" t="s">
        <v>205</v>
      </c>
      <c r="C359" s="334"/>
      <c r="D359" s="334"/>
      <c r="E359" s="334"/>
      <c r="F359" s="334"/>
      <c r="G359" s="334"/>
      <c r="H359" s="334"/>
      <c r="I359" s="334"/>
      <c r="J359" s="334"/>
      <c r="K359" s="334"/>
      <c r="L359" s="334"/>
      <c r="M359" s="334"/>
      <c r="N359" s="334"/>
      <c r="O359" s="334"/>
      <c r="P359" s="3"/>
    </row>
    <row r="360" spans="1:16" ht="36" customHeight="1" x14ac:dyDescent="0.25">
      <c r="A360" s="71"/>
      <c r="B360" s="334" t="s">
        <v>357</v>
      </c>
      <c r="C360" s="334"/>
      <c r="D360" s="334"/>
      <c r="E360" s="334"/>
      <c r="F360" s="334"/>
      <c r="G360" s="334"/>
      <c r="H360" s="334"/>
      <c r="I360" s="334"/>
      <c r="J360" s="334"/>
      <c r="K360" s="334"/>
      <c r="L360" s="334"/>
      <c r="M360" s="334"/>
      <c r="N360" s="334"/>
      <c r="O360" s="334"/>
      <c r="P360" s="3"/>
    </row>
    <row r="361" spans="1:16" x14ac:dyDescent="0.25">
      <c r="A361" s="71"/>
      <c r="B361" s="45"/>
      <c r="C361" s="45"/>
      <c r="D361" s="45"/>
      <c r="E361" s="45"/>
      <c r="F361" s="45"/>
      <c r="G361" s="45"/>
      <c r="H361" s="45"/>
      <c r="I361" s="45"/>
      <c r="J361" s="45"/>
      <c r="K361" s="45"/>
      <c r="L361" s="45"/>
      <c r="M361" s="45"/>
      <c r="N361" s="45"/>
      <c r="O361" s="45"/>
      <c r="P361" s="3"/>
    </row>
    <row r="362" spans="1:16" x14ac:dyDescent="0.25">
      <c r="A362" s="71"/>
      <c r="B362" s="337" t="s">
        <v>206</v>
      </c>
      <c r="C362" s="337"/>
      <c r="D362" s="337"/>
      <c r="E362" s="337"/>
      <c r="F362" s="337"/>
      <c r="G362" s="337"/>
      <c r="H362" s="337"/>
      <c r="I362" s="337"/>
      <c r="J362" s="337"/>
      <c r="K362" s="337"/>
      <c r="L362" s="337"/>
      <c r="M362" s="337"/>
      <c r="N362" s="337"/>
      <c r="O362" s="337"/>
      <c r="P362" s="3"/>
    </row>
    <row r="363" spans="1:16" x14ac:dyDescent="0.25">
      <c r="A363" s="71"/>
      <c r="B363" s="45"/>
      <c r="C363" s="45"/>
      <c r="D363" s="45"/>
      <c r="E363" s="45"/>
      <c r="F363" s="45"/>
      <c r="G363" s="45"/>
      <c r="H363" s="45"/>
      <c r="I363" s="45"/>
      <c r="J363" s="45"/>
      <c r="K363" s="45"/>
      <c r="L363" s="45"/>
      <c r="M363" s="45"/>
      <c r="N363" s="45"/>
      <c r="O363" s="45"/>
      <c r="P363" s="3"/>
    </row>
    <row r="364" spans="1:16" x14ac:dyDescent="0.25">
      <c r="A364" s="71"/>
      <c r="B364" s="337" t="s">
        <v>238</v>
      </c>
      <c r="C364" s="337"/>
      <c r="D364" s="337"/>
      <c r="E364" s="337"/>
      <c r="F364" s="337"/>
      <c r="G364" s="337"/>
      <c r="H364" s="337"/>
      <c r="I364" s="337"/>
      <c r="J364" s="337"/>
      <c r="K364" s="337"/>
      <c r="L364" s="337"/>
      <c r="M364" s="337"/>
      <c r="N364" s="337"/>
      <c r="O364" s="337"/>
      <c r="P364" s="3"/>
    </row>
    <row r="365" spans="1:16" x14ac:dyDescent="0.25">
      <c r="A365" s="71"/>
      <c r="B365" s="336" t="s">
        <v>207</v>
      </c>
      <c r="C365" s="336"/>
      <c r="D365" s="336"/>
      <c r="E365" s="336"/>
      <c r="F365" s="336"/>
      <c r="G365" s="336"/>
      <c r="H365" s="336"/>
      <c r="I365" s="336"/>
      <c r="J365" s="336"/>
      <c r="K365" s="336"/>
      <c r="L365" s="336"/>
      <c r="M365" s="336"/>
      <c r="N365" s="336"/>
      <c r="O365" s="336"/>
      <c r="P365" s="3"/>
    </row>
    <row r="366" spans="1:16" x14ac:dyDescent="0.25">
      <c r="A366" s="71"/>
      <c r="B366" s="336" t="s">
        <v>208</v>
      </c>
      <c r="C366" s="336"/>
      <c r="D366" s="336"/>
      <c r="E366" s="336"/>
      <c r="F366" s="336"/>
      <c r="G366" s="336"/>
      <c r="H366" s="336"/>
      <c r="I366" s="336"/>
      <c r="J366" s="336"/>
      <c r="K366" s="336"/>
      <c r="L366" s="336"/>
      <c r="M366" s="336"/>
      <c r="N366" s="336"/>
      <c r="O366" s="336"/>
      <c r="P366" s="3"/>
    </row>
    <row r="367" spans="1:16" x14ac:dyDescent="0.25">
      <c r="A367" s="71"/>
      <c r="B367" s="336" t="s">
        <v>239</v>
      </c>
      <c r="C367" s="336"/>
      <c r="D367" s="336"/>
      <c r="E367" s="336"/>
      <c r="F367" s="336"/>
      <c r="G367" s="336"/>
      <c r="H367" s="336"/>
      <c r="I367" s="336"/>
      <c r="J367" s="336"/>
      <c r="K367" s="336"/>
      <c r="L367" s="336"/>
      <c r="M367" s="336"/>
      <c r="N367" s="336"/>
      <c r="O367" s="336"/>
      <c r="P367" s="3"/>
    </row>
    <row r="368" spans="1:16" x14ac:dyDescent="0.25">
      <c r="A368" s="71"/>
      <c r="B368" s="336" t="s">
        <v>209</v>
      </c>
      <c r="C368" s="336"/>
      <c r="D368" s="336"/>
      <c r="E368" s="336"/>
      <c r="F368" s="336"/>
      <c r="G368" s="336"/>
      <c r="H368" s="336"/>
      <c r="I368" s="336"/>
      <c r="J368" s="336"/>
      <c r="K368" s="336"/>
      <c r="L368" s="336"/>
      <c r="M368" s="336"/>
      <c r="N368" s="336"/>
      <c r="O368" s="336"/>
      <c r="P368" s="3"/>
    </row>
    <row r="369" spans="1:16" x14ac:dyDescent="0.25">
      <c r="A369" s="71"/>
      <c r="B369" s="336" t="s">
        <v>210</v>
      </c>
      <c r="C369" s="336"/>
      <c r="D369" s="336"/>
      <c r="E369" s="336"/>
      <c r="F369" s="336"/>
      <c r="G369" s="336"/>
      <c r="H369" s="336"/>
      <c r="I369" s="336"/>
      <c r="J369" s="336"/>
      <c r="K369" s="336"/>
      <c r="L369" s="336"/>
      <c r="M369" s="336"/>
      <c r="N369" s="336"/>
      <c r="O369" s="336"/>
      <c r="P369" s="3"/>
    </row>
    <row r="370" spans="1:16" x14ac:dyDescent="0.25">
      <c r="A370" s="71"/>
      <c r="B370" s="336" t="s">
        <v>211</v>
      </c>
      <c r="C370" s="336"/>
      <c r="D370" s="336"/>
      <c r="E370" s="336"/>
      <c r="F370" s="336"/>
      <c r="G370" s="336"/>
      <c r="H370" s="336"/>
      <c r="I370" s="336"/>
      <c r="J370" s="336"/>
      <c r="K370" s="336"/>
      <c r="L370" s="336"/>
      <c r="M370" s="336"/>
      <c r="N370" s="336"/>
      <c r="O370" s="336"/>
      <c r="P370" s="3"/>
    </row>
    <row r="371" spans="1:16" x14ac:dyDescent="0.25">
      <c r="A371" s="71"/>
      <c r="B371" s="336" t="s">
        <v>212</v>
      </c>
      <c r="C371" s="336"/>
      <c r="D371" s="336"/>
      <c r="E371" s="336"/>
      <c r="F371" s="336"/>
      <c r="G371" s="336"/>
      <c r="H371" s="336"/>
      <c r="I371" s="336"/>
      <c r="J371" s="336"/>
      <c r="K371" s="336"/>
      <c r="L371" s="336"/>
      <c r="M371" s="336"/>
      <c r="N371" s="336"/>
      <c r="O371" s="336"/>
      <c r="P371" s="3"/>
    </row>
    <row r="372" spans="1:16" x14ac:dyDescent="0.25">
      <c r="A372" s="71"/>
      <c r="B372" s="336" t="s">
        <v>213</v>
      </c>
      <c r="C372" s="336"/>
      <c r="D372" s="336"/>
      <c r="E372" s="336"/>
      <c r="F372" s="336"/>
      <c r="G372" s="336"/>
      <c r="H372" s="336"/>
      <c r="I372" s="336"/>
      <c r="J372" s="336"/>
      <c r="K372" s="336"/>
      <c r="L372" s="336"/>
      <c r="M372" s="336"/>
      <c r="N372" s="336"/>
      <c r="O372" s="336"/>
      <c r="P372" s="3"/>
    </row>
    <row r="373" spans="1:16" x14ac:dyDescent="0.25">
      <c r="A373" s="71"/>
      <c r="B373" s="336" t="s">
        <v>214</v>
      </c>
      <c r="C373" s="336"/>
      <c r="D373" s="336"/>
      <c r="E373" s="336"/>
      <c r="F373" s="336"/>
      <c r="G373" s="336"/>
      <c r="H373" s="336"/>
      <c r="I373" s="336"/>
      <c r="J373" s="336"/>
      <c r="K373" s="336"/>
      <c r="L373" s="336"/>
      <c r="M373" s="336"/>
      <c r="N373" s="336"/>
      <c r="O373" s="336"/>
      <c r="P373" s="3"/>
    </row>
    <row r="374" spans="1:16" x14ac:dyDescent="0.25">
      <c r="A374" s="71"/>
      <c r="B374" s="336" t="s">
        <v>215</v>
      </c>
      <c r="C374" s="336"/>
      <c r="D374" s="336"/>
      <c r="E374" s="336"/>
      <c r="F374" s="336"/>
      <c r="G374" s="336"/>
      <c r="H374" s="336"/>
      <c r="I374" s="336"/>
      <c r="J374" s="336"/>
      <c r="K374" s="336"/>
      <c r="L374" s="336"/>
      <c r="M374" s="336"/>
      <c r="N374" s="336"/>
      <c r="O374" s="336"/>
      <c r="P374" s="3"/>
    </row>
    <row r="375" spans="1:16" x14ac:dyDescent="0.25">
      <c r="A375" s="71"/>
      <c r="B375" s="336" t="s">
        <v>216</v>
      </c>
      <c r="C375" s="336"/>
      <c r="D375" s="336"/>
      <c r="E375" s="336"/>
      <c r="F375" s="336"/>
      <c r="G375" s="336"/>
      <c r="H375" s="336"/>
      <c r="I375" s="336"/>
      <c r="J375" s="336"/>
      <c r="K375" s="336"/>
      <c r="L375" s="336"/>
      <c r="M375" s="336"/>
      <c r="N375" s="336"/>
      <c r="O375" s="336"/>
      <c r="P375" s="3"/>
    </row>
    <row r="376" spans="1:16" ht="49.5" customHeight="1" x14ac:dyDescent="0.25">
      <c r="A376" s="71"/>
      <c r="B376" s="336"/>
      <c r="C376" s="336"/>
      <c r="D376" s="336"/>
      <c r="E376" s="336"/>
      <c r="F376" s="336"/>
      <c r="G376" s="336"/>
      <c r="H376" s="336"/>
      <c r="I376" s="336"/>
      <c r="J376" s="336"/>
      <c r="K376" s="336"/>
      <c r="L376" s="336"/>
      <c r="M376" s="336"/>
      <c r="N376" s="336"/>
      <c r="O376" s="336"/>
      <c r="P376" s="3"/>
    </row>
    <row r="377" spans="1:16" x14ac:dyDescent="0.25">
      <c r="A377" s="71"/>
      <c r="B377" s="337" t="s">
        <v>217</v>
      </c>
      <c r="C377" s="337"/>
      <c r="D377" s="337"/>
      <c r="E377" s="337"/>
      <c r="F377" s="337"/>
      <c r="G377" s="337"/>
      <c r="H377" s="337"/>
      <c r="I377" s="337"/>
      <c r="J377" s="337"/>
      <c r="K377" s="337"/>
      <c r="L377" s="337"/>
      <c r="M377" s="337"/>
      <c r="N377" s="337"/>
      <c r="O377" s="337"/>
      <c r="P377" s="3"/>
    </row>
    <row r="378" spans="1:16" ht="62.25" customHeight="1" x14ac:dyDescent="0.25">
      <c r="A378" s="71"/>
      <c r="B378" s="336" t="s">
        <v>379</v>
      </c>
      <c r="C378" s="336"/>
      <c r="D378" s="336"/>
      <c r="E378" s="336"/>
      <c r="F378" s="336"/>
      <c r="G378" s="336"/>
      <c r="H378" s="336"/>
      <c r="I378" s="336"/>
      <c r="J378" s="336"/>
      <c r="K378" s="336"/>
      <c r="L378" s="336"/>
      <c r="M378" s="336"/>
      <c r="N378" s="336"/>
      <c r="O378" s="336"/>
      <c r="P378" s="3"/>
    </row>
    <row r="379" spans="1:16" x14ac:dyDescent="0.25">
      <c r="A379" s="71"/>
      <c r="B379" s="336"/>
      <c r="C379" s="336"/>
      <c r="D379" s="336"/>
      <c r="E379" s="336"/>
      <c r="F379" s="336"/>
      <c r="G379" s="336"/>
      <c r="H379" s="336"/>
      <c r="I379" s="336"/>
      <c r="J379" s="336"/>
      <c r="K379" s="336"/>
      <c r="L379" s="336"/>
      <c r="M379" s="336"/>
      <c r="N379" s="336"/>
      <c r="O379" s="336"/>
      <c r="P379" s="3"/>
    </row>
    <row r="380" spans="1:16" x14ac:dyDescent="0.25">
      <c r="A380" s="71"/>
      <c r="B380" s="337" t="s">
        <v>218</v>
      </c>
      <c r="C380" s="337"/>
      <c r="D380" s="337"/>
      <c r="E380" s="337"/>
      <c r="F380" s="337"/>
      <c r="G380" s="337"/>
      <c r="H380" s="337"/>
      <c r="I380" s="337"/>
      <c r="J380" s="337"/>
      <c r="K380" s="337"/>
      <c r="L380" s="337"/>
      <c r="M380" s="337"/>
      <c r="N380" s="337"/>
      <c r="O380" s="337"/>
      <c r="P380" s="3"/>
    </row>
    <row r="381" spans="1:16" ht="6" customHeight="1" x14ac:dyDescent="0.25">
      <c r="A381" s="71"/>
      <c r="B381" s="336"/>
      <c r="C381" s="336"/>
      <c r="D381" s="336"/>
      <c r="E381" s="336"/>
      <c r="F381" s="336"/>
      <c r="G381" s="336"/>
      <c r="H381" s="336"/>
      <c r="I381" s="336"/>
      <c r="J381" s="336"/>
      <c r="K381" s="336"/>
      <c r="L381" s="336"/>
      <c r="M381" s="336"/>
      <c r="N381" s="336"/>
      <c r="O381" s="336"/>
      <c r="P381" s="3"/>
    </row>
    <row r="382" spans="1:16" ht="16.5" x14ac:dyDescent="0.25">
      <c r="A382" s="71"/>
      <c r="B382" s="346" t="s">
        <v>219</v>
      </c>
      <c r="C382" s="346"/>
      <c r="D382" s="346"/>
      <c r="E382" s="346"/>
      <c r="F382" s="346"/>
      <c r="G382" s="346"/>
      <c r="H382" s="347" t="s">
        <v>220</v>
      </c>
      <c r="I382" s="347"/>
      <c r="J382" s="93" t="s">
        <v>221</v>
      </c>
      <c r="K382" s="94" t="s">
        <v>245</v>
      </c>
      <c r="L382" s="93" t="s">
        <v>222</v>
      </c>
      <c r="M382" s="93" t="s">
        <v>223</v>
      </c>
      <c r="N382" s="93" t="s">
        <v>224</v>
      </c>
      <c r="O382" s="93" t="s">
        <v>225</v>
      </c>
      <c r="P382" s="3"/>
    </row>
    <row r="383" spans="1:16" x14ac:dyDescent="0.25">
      <c r="A383" s="71"/>
      <c r="B383" s="337" t="s">
        <v>226</v>
      </c>
      <c r="C383" s="337"/>
      <c r="D383" s="337"/>
      <c r="E383" s="337"/>
      <c r="F383" s="337"/>
      <c r="G383" s="337"/>
      <c r="H383" s="192">
        <f>H384</f>
        <v>62366367</v>
      </c>
      <c r="I383" s="192"/>
      <c r="J383" s="171">
        <v>22218988.789999999</v>
      </c>
      <c r="K383" s="172">
        <f>H383+J383</f>
        <v>84585355.789999992</v>
      </c>
      <c r="L383" s="171">
        <f>L384+L389+L393+L395</f>
        <v>84585355.790000007</v>
      </c>
      <c r="M383" s="171">
        <f>M384+M389+M393+M395</f>
        <v>78082821</v>
      </c>
      <c r="N383" s="171">
        <f t="shared" ref="N383:N396" si="2">L383-M383</f>
        <v>6502534.7900000066</v>
      </c>
      <c r="O383" s="173">
        <f>M383/K383</f>
        <v>0.92312457955318139</v>
      </c>
      <c r="P383" s="3"/>
    </row>
    <row r="384" spans="1:16" x14ac:dyDescent="0.25">
      <c r="A384" s="71"/>
      <c r="B384" s="190" t="s">
        <v>361</v>
      </c>
      <c r="C384" s="190"/>
      <c r="D384" s="190"/>
      <c r="E384" s="190"/>
      <c r="F384" s="190"/>
      <c r="G384" s="190"/>
      <c r="H384" s="192">
        <f>H385+H386+H387+H388+H395</f>
        <v>62366367</v>
      </c>
      <c r="I384" s="192"/>
      <c r="J384" s="171">
        <v>-184357.49</v>
      </c>
      <c r="K384" s="172">
        <f>SUM(K385:K388)</f>
        <v>62182009.510000005</v>
      </c>
      <c r="L384" s="171">
        <f>L385+L386+L387+L388</f>
        <v>62182009.510000005</v>
      </c>
      <c r="M384" s="171">
        <v>55682009.509999998</v>
      </c>
      <c r="N384" s="171">
        <f t="shared" si="2"/>
        <v>6500000.0000000075</v>
      </c>
      <c r="O384" s="173">
        <f t="shared" ref="O384:O388" si="3">M384/K384</f>
        <v>0.89546815789292422</v>
      </c>
      <c r="P384" s="3"/>
    </row>
    <row r="385" spans="1:17" x14ac:dyDescent="0.25">
      <c r="A385" s="71"/>
      <c r="B385" s="190" t="s">
        <v>364</v>
      </c>
      <c r="C385" s="190"/>
      <c r="D385" s="190"/>
      <c r="E385" s="190"/>
      <c r="F385" s="190"/>
      <c r="G385" s="190"/>
      <c r="H385" s="192">
        <v>42310767</v>
      </c>
      <c r="I385" s="192"/>
      <c r="J385" s="171">
        <v>5897007.4500000002</v>
      </c>
      <c r="K385" s="172">
        <f>H385+J385</f>
        <v>48207774.450000003</v>
      </c>
      <c r="L385" s="172">
        <f>I385+K385</f>
        <v>48207774.450000003</v>
      </c>
      <c r="M385" s="172">
        <v>48207774.450000003</v>
      </c>
      <c r="N385" s="171">
        <f t="shared" si="2"/>
        <v>0</v>
      </c>
      <c r="O385" s="173">
        <f t="shared" si="3"/>
        <v>1</v>
      </c>
      <c r="P385" s="3"/>
    </row>
    <row r="386" spans="1:17" x14ac:dyDescent="0.25">
      <c r="A386" s="71"/>
      <c r="B386" s="190" t="s">
        <v>365</v>
      </c>
      <c r="C386" s="190"/>
      <c r="D386" s="190"/>
      <c r="E386" s="190"/>
      <c r="F386" s="190"/>
      <c r="G386" s="190"/>
      <c r="H386" s="192">
        <v>1196100</v>
      </c>
      <c r="I386" s="192"/>
      <c r="J386" s="171">
        <v>0</v>
      </c>
      <c r="K386" s="172">
        <f>H386+J386</f>
        <v>1196100</v>
      </c>
      <c r="L386" s="171">
        <v>1196100</v>
      </c>
      <c r="M386" s="171">
        <f>L386</f>
        <v>1196100</v>
      </c>
      <c r="N386" s="171">
        <f t="shared" si="2"/>
        <v>0</v>
      </c>
      <c r="O386" s="173">
        <f t="shared" si="3"/>
        <v>1</v>
      </c>
      <c r="P386" s="3"/>
      <c r="Q386" s="86"/>
    </row>
    <row r="387" spans="1:17" x14ac:dyDescent="0.25">
      <c r="A387" s="71"/>
      <c r="B387" s="190" t="s">
        <v>366</v>
      </c>
      <c r="C387" s="190"/>
      <c r="D387" s="190"/>
      <c r="E387" s="190"/>
      <c r="F387" s="190"/>
      <c r="G387" s="190"/>
      <c r="H387" s="192">
        <v>5905843</v>
      </c>
      <c r="I387" s="192"/>
      <c r="J387" s="171">
        <v>-2581364.94</v>
      </c>
      <c r="K387" s="172">
        <f>H387+J387</f>
        <v>3324478.06</v>
      </c>
      <c r="L387" s="171">
        <v>3324478.06</v>
      </c>
      <c r="M387" s="171">
        <v>3324478.06</v>
      </c>
      <c r="N387" s="171">
        <f t="shared" si="2"/>
        <v>0</v>
      </c>
      <c r="O387" s="173">
        <f t="shared" si="3"/>
        <v>1</v>
      </c>
      <c r="P387" s="3"/>
      <c r="Q387" s="86"/>
    </row>
    <row r="388" spans="1:17" x14ac:dyDescent="0.25">
      <c r="A388" s="71"/>
      <c r="B388" s="190" t="s">
        <v>367</v>
      </c>
      <c r="C388" s="190"/>
      <c r="D388" s="190"/>
      <c r="E388" s="190"/>
      <c r="F388" s="190"/>
      <c r="G388" s="190"/>
      <c r="H388" s="192">
        <v>12953657</v>
      </c>
      <c r="I388" s="192"/>
      <c r="J388" s="171">
        <v>-3500000</v>
      </c>
      <c r="K388" s="172">
        <f>H388+J388</f>
        <v>9453657</v>
      </c>
      <c r="L388" s="171">
        <v>9453657</v>
      </c>
      <c r="M388" s="171">
        <v>2953657</v>
      </c>
      <c r="N388" s="171">
        <f t="shared" si="2"/>
        <v>6500000</v>
      </c>
      <c r="O388" s="173">
        <f t="shared" si="3"/>
        <v>0.31243538876013799</v>
      </c>
      <c r="P388" s="3"/>
      <c r="Q388" s="86"/>
    </row>
    <row r="389" spans="1:17" x14ac:dyDescent="0.25">
      <c r="A389" s="71"/>
      <c r="B389" s="190" t="s">
        <v>362</v>
      </c>
      <c r="C389" s="190"/>
      <c r="D389" s="190"/>
      <c r="E389" s="190"/>
      <c r="F389" s="190"/>
      <c r="G389" s="190"/>
      <c r="H389" s="192">
        <v>0</v>
      </c>
      <c r="I389" s="192"/>
      <c r="J389" s="171">
        <v>12952423.32</v>
      </c>
      <c r="K389" s="172">
        <f>+K390+K391+K392+K402</f>
        <v>12952423.32</v>
      </c>
      <c r="L389" s="171">
        <f>SUM(L390:L392)</f>
        <v>12952423.32</v>
      </c>
      <c r="M389" s="171">
        <f>SUM(M390:M392)</f>
        <v>12952423.32</v>
      </c>
      <c r="N389" s="171">
        <f t="shared" si="2"/>
        <v>0</v>
      </c>
      <c r="O389" s="173">
        <f t="shared" ref="O389:O396" si="4">M389/K389</f>
        <v>1</v>
      </c>
      <c r="P389" s="3"/>
    </row>
    <row r="390" spans="1:17" x14ac:dyDescent="0.25">
      <c r="A390" s="71"/>
      <c r="B390" s="190" t="s">
        <v>368</v>
      </c>
      <c r="C390" s="190"/>
      <c r="D390" s="190"/>
      <c r="E390" s="190"/>
      <c r="F390" s="190"/>
      <c r="G390" s="190"/>
      <c r="H390" s="192">
        <v>0</v>
      </c>
      <c r="I390" s="192"/>
      <c r="J390" s="171">
        <v>640693.30000000005</v>
      </c>
      <c r="K390" s="172">
        <f>H390+J390</f>
        <v>640693.30000000005</v>
      </c>
      <c r="L390" s="171">
        <v>640693.30000000005</v>
      </c>
      <c r="M390" s="171">
        <f>L390</f>
        <v>640693.30000000005</v>
      </c>
      <c r="N390" s="171">
        <f t="shared" si="2"/>
        <v>0</v>
      </c>
      <c r="O390" s="173">
        <f t="shared" si="4"/>
        <v>1</v>
      </c>
      <c r="P390" s="3"/>
      <c r="Q390" s="86"/>
    </row>
    <row r="391" spans="1:17" x14ac:dyDescent="0.25">
      <c r="A391" s="71"/>
      <c r="B391" s="190" t="s">
        <v>369</v>
      </c>
      <c r="C391" s="190"/>
      <c r="D391" s="190"/>
      <c r="E391" s="190"/>
      <c r="F391" s="190"/>
      <c r="G391" s="190"/>
      <c r="H391" s="192">
        <v>0</v>
      </c>
      <c r="I391" s="192"/>
      <c r="J391" s="171">
        <v>9821730.0199999996</v>
      </c>
      <c r="K391" s="172">
        <f>H391+J391</f>
        <v>9821730.0199999996</v>
      </c>
      <c r="L391" s="171">
        <v>9821730.0199999996</v>
      </c>
      <c r="M391" s="171">
        <v>9821730.0199999996</v>
      </c>
      <c r="N391" s="171">
        <f t="shared" si="2"/>
        <v>0</v>
      </c>
      <c r="O391" s="173">
        <f t="shared" si="4"/>
        <v>1</v>
      </c>
      <c r="P391" s="3"/>
      <c r="Q391" s="86"/>
    </row>
    <row r="392" spans="1:17" x14ac:dyDescent="0.25">
      <c r="A392" s="71"/>
      <c r="B392" s="190" t="s">
        <v>370</v>
      </c>
      <c r="C392" s="190"/>
      <c r="D392" s="190"/>
      <c r="E392" s="190"/>
      <c r="F392" s="190"/>
      <c r="G392" s="190"/>
      <c r="H392" s="192">
        <v>0</v>
      </c>
      <c r="I392" s="192"/>
      <c r="J392" s="171">
        <v>2490000</v>
      </c>
      <c r="K392" s="172">
        <f>H392+J392</f>
        <v>2490000</v>
      </c>
      <c r="L392" s="171">
        <v>2490000</v>
      </c>
      <c r="M392" s="171">
        <f>L392</f>
        <v>2490000</v>
      </c>
      <c r="N392" s="171">
        <f t="shared" si="2"/>
        <v>0</v>
      </c>
      <c r="O392" s="173">
        <f t="shared" si="4"/>
        <v>1</v>
      </c>
      <c r="P392" s="3"/>
      <c r="Q392" s="86"/>
    </row>
    <row r="393" spans="1:17" x14ac:dyDescent="0.25">
      <c r="A393" s="71"/>
      <c r="B393" s="190" t="s">
        <v>363</v>
      </c>
      <c r="C393" s="190"/>
      <c r="D393" s="190"/>
      <c r="E393" s="190"/>
      <c r="F393" s="190"/>
      <c r="G393" s="190"/>
      <c r="H393" s="192">
        <v>0</v>
      </c>
      <c r="I393" s="192"/>
      <c r="J393" s="171">
        <v>1950922.96</v>
      </c>
      <c r="K393" s="171">
        <v>1950922.96</v>
      </c>
      <c r="L393" s="171">
        <v>1950922.96</v>
      </c>
      <c r="M393" s="171">
        <v>1948388.17</v>
      </c>
      <c r="N393" s="171">
        <f t="shared" si="2"/>
        <v>2534.7900000000373</v>
      </c>
      <c r="O393" s="173">
        <f t="shared" si="4"/>
        <v>0.99870072265693155</v>
      </c>
      <c r="P393" s="3"/>
      <c r="Q393" s="86"/>
    </row>
    <row r="394" spans="1:17" x14ac:dyDescent="0.25">
      <c r="A394" s="71"/>
      <c r="B394" s="190" t="s">
        <v>371</v>
      </c>
      <c r="C394" s="190"/>
      <c r="D394" s="190"/>
      <c r="E394" s="190"/>
      <c r="F394" s="190"/>
      <c r="G394" s="190"/>
      <c r="H394" s="192">
        <v>0</v>
      </c>
      <c r="I394" s="192"/>
      <c r="J394" s="171">
        <v>1950922.96</v>
      </c>
      <c r="K394" s="171">
        <v>1950922.96</v>
      </c>
      <c r="L394" s="171">
        <v>1950922.86</v>
      </c>
      <c r="M394" s="171">
        <v>1948388.17</v>
      </c>
      <c r="N394" s="171">
        <f t="shared" si="2"/>
        <v>2534.690000000177</v>
      </c>
      <c r="O394" s="173">
        <f t="shared" si="4"/>
        <v>0.99870072265693155</v>
      </c>
      <c r="P394" s="3"/>
      <c r="Q394" s="86"/>
    </row>
    <row r="395" spans="1:17" x14ac:dyDescent="0.25">
      <c r="A395" s="71"/>
      <c r="B395" s="190" t="s">
        <v>360</v>
      </c>
      <c r="C395" s="190"/>
      <c r="D395" s="190"/>
      <c r="E395" s="190"/>
      <c r="F395" s="190"/>
      <c r="G395" s="190"/>
      <c r="H395" s="192">
        <v>0</v>
      </c>
      <c r="I395" s="192"/>
      <c r="J395" s="171">
        <v>7500000</v>
      </c>
      <c r="K395" s="172">
        <f>K396</f>
        <v>7500000</v>
      </c>
      <c r="L395" s="171">
        <f>L396</f>
        <v>7500000</v>
      </c>
      <c r="M395" s="171">
        <f>M396</f>
        <v>7500000</v>
      </c>
      <c r="N395" s="171">
        <f t="shared" si="2"/>
        <v>0</v>
      </c>
      <c r="O395" s="173">
        <f t="shared" si="4"/>
        <v>1</v>
      </c>
      <c r="P395" s="3"/>
      <c r="Q395" s="86"/>
    </row>
    <row r="396" spans="1:17" x14ac:dyDescent="0.25">
      <c r="A396" s="71"/>
      <c r="B396" s="190" t="s">
        <v>372</v>
      </c>
      <c r="C396" s="190"/>
      <c r="D396" s="190"/>
      <c r="E396" s="190"/>
      <c r="F396" s="190"/>
      <c r="G396" s="190"/>
      <c r="H396" s="191">
        <v>0</v>
      </c>
      <c r="I396" s="191"/>
      <c r="J396" s="174">
        <v>7500000</v>
      </c>
      <c r="K396" s="175">
        <f>H396+J396</f>
        <v>7500000</v>
      </c>
      <c r="L396" s="174">
        <v>7500000</v>
      </c>
      <c r="M396" s="174">
        <f>L396</f>
        <v>7500000</v>
      </c>
      <c r="N396" s="171">
        <f t="shared" si="2"/>
        <v>0</v>
      </c>
      <c r="O396" s="173">
        <f t="shared" si="4"/>
        <v>1</v>
      </c>
      <c r="P396" s="3"/>
      <c r="Q396" s="86"/>
    </row>
    <row r="397" spans="1:17" x14ac:dyDescent="0.25">
      <c r="A397" s="71"/>
      <c r="B397" s="342" t="s">
        <v>227</v>
      </c>
      <c r="C397" s="342"/>
      <c r="D397" s="342"/>
      <c r="E397" s="342"/>
      <c r="F397" s="342"/>
      <c r="G397" s="342"/>
      <c r="H397" s="343">
        <f>SUM(H385:H395)</f>
        <v>62366367</v>
      </c>
      <c r="I397" s="343"/>
      <c r="J397" s="170">
        <f>J384+J389+J393+J395</f>
        <v>22218988.789999999</v>
      </c>
      <c r="K397" s="170">
        <f>K384+K389+K393+K395</f>
        <v>84585355.790000007</v>
      </c>
      <c r="L397" s="170">
        <f>L384+L389+L393+L395</f>
        <v>84585355.790000007</v>
      </c>
      <c r="M397" s="170">
        <f>M384+M389+M393+M395</f>
        <v>78082821</v>
      </c>
      <c r="N397" s="176">
        <f>N384+N389+N393+N395</f>
        <v>6502534.7900000075</v>
      </c>
      <c r="O397" s="177">
        <v>1</v>
      </c>
      <c r="P397" s="3"/>
      <c r="Q397" s="86"/>
    </row>
    <row r="398" spans="1:17" x14ac:dyDescent="0.25">
      <c r="A398" s="71"/>
      <c r="B398" s="344"/>
      <c r="C398" s="344"/>
      <c r="D398" s="344"/>
      <c r="E398" s="344"/>
      <c r="F398" s="344"/>
      <c r="G398" s="344"/>
      <c r="H398" s="81"/>
      <c r="I398" s="107"/>
      <c r="J398" s="82"/>
      <c r="K398" s="81"/>
      <c r="L398" s="82"/>
      <c r="M398" s="82"/>
      <c r="N398" s="81"/>
      <c r="O398" s="81"/>
      <c r="P398" s="3"/>
    </row>
    <row r="399" spans="1:17" x14ac:dyDescent="0.25">
      <c r="A399" s="71"/>
      <c r="B399" s="337" t="s">
        <v>228</v>
      </c>
      <c r="C399" s="337"/>
      <c r="D399" s="337"/>
      <c r="E399" s="337"/>
      <c r="F399" s="337"/>
      <c r="G399" s="337"/>
      <c r="H399" s="81"/>
      <c r="I399" s="81"/>
      <c r="J399" s="81"/>
      <c r="K399" s="81"/>
      <c r="L399" s="107"/>
      <c r="M399" s="107"/>
      <c r="N399" s="107"/>
      <c r="O399" s="81"/>
      <c r="P399" s="3"/>
    </row>
    <row r="400" spans="1:17" ht="29.25" customHeight="1" x14ac:dyDescent="0.25">
      <c r="A400" s="71"/>
      <c r="B400" s="336" t="s">
        <v>383</v>
      </c>
      <c r="C400" s="336"/>
      <c r="D400" s="336"/>
      <c r="E400" s="336"/>
      <c r="F400" s="336"/>
      <c r="G400" s="336"/>
      <c r="H400" s="336"/>
      <c r="I400" s="336"/>
      <c r="J400" s="336"/>
      <c r="K400" s="336"/>
      <c r="L400" s="336"/>
      <c r="M400" s="336"/>
      <c r="N400" s="336"/>
      <c r="O400" s="336"/>
      <c r="P400" s="3"/>
    </row>
    <row r="401" spans="1:16" ht="16.5" customHeight="1" x14ac:dyDescent="0.25">
      <c r="A401" s="71"/>
      <c r="B401" s="140"/>
      <c r="C401" s="140"/>
      <c r="D401" s="140"/>
      <c r="E401" s="140"/>
      <c r="F401" s="140"/>
      <c r="G401" s="140"/>
      <c r="H401" s="140"/>
      <c r="I401" s="140"/>
      <c r="J401" s="140"/>
      <c r="K401" s="140"/>
      <c r="L401" s="140"/>
      <c r="M401" s="140"/>
      <c r="N401" s="140"/>
      <c r="O401" s="140"/>
      <c r="P401" s="3"/>
    </row>
    <row r="402" spans="1:16" ht="15" customHeight="1" x14ac:dyDescent="0.25">
      <c r="A402" s="71"/>
      <c r="B402" s="337" t="s">
        <v>229</v>
      </c>
      <c r="C402" s="337"/>
      <c r="D402" s="337"/>
      <c r="E402" s="337"/>
      <c r="F402" s="337"/>
      <c r="G402" s="337"/>
      <c r="H402" s="337"/>
      <c r="I402" s="337"/>
      <c r="J402" s="337"/>
      <c r="K402" s="337"/>
      <c r="L402" s="337"/>
      <c r="M402" s="337"/>
      <c r="N402" s="337"/>
      <c r="O402" s="337"/>
      <c r="P402" s="3"/>
    </row>
    <row r="403" spans="1:16" x14ac:dyDescent="0.25">
      <c r="A403" s="71"/>
      <c r="B403" s="340" t="s">
        <v>230</v>
      </c>
      <c r="C403" s="340"/>
      <c r="D403" s="340"/>
      <c r="E403" s="340"/>
      <c r="F403" s="340"/>
      <c r="G403" s="340"/>
      <c r="H403" s="340"/>
      <c r="I403" s="340"/>
      <c r="J403" s="340"/>
      <c r="K403" s="340"/>
      <c r="L403" s="340"/>
      <c r="M403" s="340"/>
      <c r="N403" s="340"/>
      <c r="O403" s="340"/>
      <c r="P403" s="3"/>
    </row>
    <row r="404" spans="1:16" ht="6.75" customHeight="1" x14ac:dyDescent="0.25">
      <c r="A404" s="71"/>
      <c r="B404" s="45"/>
      <c r="C404" s="45"/>
      <c r="D404" s="45"/>
      <c r="E404" s="45"/>
      <c r="F404" s="45"/>
      <c r="G404" s="45"/>
      <c r="H404" s="45"/>
      <c r="I404" s="45"/>
      <c r="J404" s="45"/>
      <c r="K404" s="45"/>
      <c r="L404" s="45"/>
      <c r="M404" s="45"/>
      <c r="N404" s="45"/>
      <c r="O404" s="45"/>
      <c r="P404" s="3"/>
    </row>
    <row r="405" spans="1:16" ht="15" customHeight="1" x14ac:dyDescent="0.25">
      <c r="A405" s="71"/>
      <c r="B405" s="345" t="s">
        <v>240</v>
      </c>
      <c r="C405" s="345"/>
      <c r="D405" s="345"/>
      <c r="E405" s="345"/>
      <c r="F405" s="345"/>
      <c r="G405" s="345"/>
      <c r="H405" s="345"/>
      <c r="I405" s="345"/>
      <c r="J405" s="345"/>
      <c r="K405" s="345"/>
      <c r="L405" s="345"/>
      <c r="M405" s="345"/>
      <c r="N405" s="45"/>
      <c r="O405" s="45"/>
      <c r="P405" s="3"/>
    </row>
    <row r="406" spans="1:16" ht="24.75" customHeight="1" x14ac:dyDescent="0.25">
      <c r="A406" s="71"/>
      <c r="B406" s="297" t="s">
        <v>384</v>
      </c>
      <c r="C406" s="297"/>
      <c r="D406" s="297"/>
      <c r="E406" s="297"/>
      <c r="F406" s="297"/>
      <c r="G406" s="297"/>
      <c r="H406" s="297"/>
      <c r="I406" s="297"/>
      <c r="J406" s="297"/>
      <c r="K406" s="297"/>
      <c r="L406" s="297"/>
      <c r="M406" s="297"/>
      <c r="N406" s="297"/>
      <c r="O406" s="297"/>
      <c r="P406" s="3"/>
    </row>
    <row r="407" spans="1:16" ht="13.5" customHeight="1" x14ac:dyDescent="0.25">
      <c r="A407" s="3"/>
      <c r="B407" s="3"/>
      <c r="C407" s="3"/>
      <c r="D407" s="83"/>
      <c r="E407" s="83"/>
      <c r="F407" s="83"/>
      <c r="G407" s="83"/>
      <c r="H407" s="83"/>
      <c r="I407" s="83"/>
      <c r="J407" s="83"/>
      <c r="K407" s="83"/>
      <c r="L407" s="83"/>
      <c r="M407" s="83"/>
      <c r="N407" s="3"/>
      <c r="O407" s="3"/>
      <c r="P407" s="3"/>
    </row>
    <row r="408" spans="1:16" x14ac:dyDescent="0.25">
      <c r="A408" s="3"/>
      <c r="B408" s="3"/>
      <c r="C408" s="3"/>
      <c r="D408" s="3"/>
      <c r="E408" s="3"/>
      <c r="F408" s="3"/>
      <c r="G408" s="3"/>
      <c r="H408" s="3"/>
      <c r="I408" s="3"/>
      <c r="J408" s="3"/>
      <c r="K408" s="3"/>
      <c r="L408" s="3"/>
      <c r="M408" s="3"/>
      <c r="N408" s="3"/>
      <c r="O408" s="3"/>
      <c r="P408" s="3"/>
    </row>
    <row r="409" spans="1:16" x14ac:dyDescent="0.25">
      <c r="A409" s="3"/>
      <c r="B409" s="71" t="s">
        <v>231</v>
      </c>
      <c r="C409" s="3"/>
      <c r="D409" s="3"/>
      <c r="E409" s="3"/>
      <c r="F409" s="3"/>
      <c r="G409" s="3"/>
      <c r="H409" s="3"/>
      <c r="I409" s="3"/>
      <c r="J409" s="3"/>
      <c r="K409" s="3"/>
      <c r="L409" s="3"/>
      <c r="M409" s="3"/>
      <c r="N409" s="3"/>
      <c r="O409" s="3"/>
      <c r="P409" s="3"/>
    </row>
    <row r="410" spans="1:16" x14ac:dyDescent="0.25">
      <c r="A410" s="3"/>
      <c r="B410" s="71"/>
      <c r="C410" s="3"/>
      <c r="D410" s="3"/>
      <c r="E410" s="3"/>
      <c r="F410" s="3"/>
      <c r="G410" s="3"/>
      <c r="H410" s="3"/>
      <c r="I410" s="3"/>
      <c r="J410" s="3"/>
      <c r="K410" s="3"/>
      <c r="L410" s="3"/>
      <c r="M410" s="3"/>
      <c r="N410" s="3"/>
      <c r="O410" s="3"/>
      <c r="P410" s="3"/>
    </row>
    <row r="411" spans="1:16" x14ac:dyDescent="0.25">
      <c r="A411" s="3"/>
      <c r="B411" s="71"/>
      <c r="C411" s="3"/>
      <c r="D411" s="3"/>
      <c r="E411" s="3"/>
      <c r="F411" s="3"/>
      <c r="G411" s="3"/>
      <c r="H411" s="3"/>
      <c r="I411" s="3"/>
      <c r="J411" s="3"/>
      <c r="K411" s="3"/>
      <c r="L411" s="3"/>
      <c r="M411" s="3"/>
      <c r="N411" s="3"/>
      <c r="O411" s="3"/>
      <c r="P411" s="3"/>
    </row>
    <row r="412" spans="1:16" x14ac:dyDescent="0.25">
      <c r="A412" s="3"/>
      <c r="B412" s="71"/>
      <c r="C412" s="3"/>
      <c r="D412" s="3"/>
      <c r="E412" s="3"/>
      <c r="F412" s="3"/>
      <c r="G412" s="3"/>
      <c r="H412" s="3"/>
      <c r="I412" s="3"/>
      <c r="J412" s="3"/>
      <c r="K412" s="3"/>
      <c r="L412" s="3"/>
      <c r="M412" s="3"/>
      <c r="N412" s="3"/>
      <c r="O412" s="3"/>
      <c r="P412" s="3"/>
    </row>
    <row r="413" spans="1:16" x14ac:dyDescent="0.25">
      <c r="A413" s="3"/>
      <c r="B413" s="71"/>
      <c r="C413" s="3"/>
      <c r="D413" s="3"/>
      <c r="E413" s="3"/>
      <c r="F413" s="3"/>
      <c r="G413" s="3"/>
      <c r="H413" s="3"/>
      <c r="I413" s="3"/>
      <c r="J413" s="3"/>
      <c r="K413" s="3"/>
      <c r="L413" s="3"/>
      <c r="M413" s="3"/>
      <c r="N413" s="3"/>
      <c r="O413" s="3"/>
      <c r="P413" s="3"/>
    </row>
    <row r="414" spans="1:16" x14ac:dyDescent="0.25">
      <c r="A414" s="3"/>
      <c r="B414" s="3"/>
      <c r="C414" s="3"/>
      <c r="D414" s="3"/>
      <c r="E414" s="3"/>
      <c r="F414" s="3"/>
      <c r="G414" s="3"/>
      <c r="H414" s="3"/>
      <c r="I414" s="3"/>
      <c r="J414" s="3"/>
      <c r="K414" s="3"/>
      <c r="L414" s="3"/>
      <c r="M414" s="3"/>
      <c r="N414" s="3"/>
      <c r="O414" s="3"/>
      <c r="P414" s="3"/>
    </row>
    <row r="415" spans="1:16" x14ac:dyDescent="0.25">
      <c r="A415" s="3"/>
      <c r="B415" s="84"/>
      <c r="C415" s="84"/>
      <c r="D415" s="84"/>
      <c r="E415" s="84"/>
      <c r="F415" s="84"/>
      <c r="G415" s="3"/>
      <c r="H415" s="3"/>
      <c r="I415" s="3"/>
      <c r="J415" s="3"/>
      <c r="K415" s="3"/>
      <c r="L415" s="84"/>
      <c r="M415" s="84"/>
      <c r="N415" s="84"/>
      <c r="O415" s="84"/>
      <c r="P415" s="3"/>
    </row>
    <row r="416" spans="1:16" x14ac:dyDescent="0.25">
      <c r="A416" s="3"/>
      <c r="B416" s="341" t="s">
        <v>232</v>
      </c>
      <c r="C416" s="341"/>
      <c r="D416" s="341"/>
      <c r="E416" s="341"/>
      <c r="F416" s="341"/>
      <c r="G416" s="3"/>
      <c r="H416" s="3"/>
      <c r="I416" s="3"/>
      <c r="J416" s="3"/>
      <c r="K416" s="3"/>
      <c r="L416" s="341" t="s">
        <v>233</v>
      </c>
      <c r="M416" s="341"/>
      <c r="N416" s="341"/>
      <c r="O416" s="341"/>
      <c r="P416" s="18"/>
    </row>
    <row r="417" spans="1:16" ht="15" customHeight="1" x14ac:dyDescent="0.25">
      <c r="A417" s="3"/>
      <c r="B417" s="338" t="s">
        <v>234</v>
      </c>
      <c r="C417" s="338"/>
      <c r="D417" s="338"/>
      <c r="E417" s="338"/>
      <c r="F417" s="338"/>
      <c r="G417" s="3"/>
      <c r="H417" s="3"/>
      <c r="I417" s="3"/>
      <c r="J417" s="3"/>
      <c r="K417" s="3"/>
      <c r="L417" s="328" t="s">
        <v>235</v>
      </c>
      <c r="M417" s="328"/>
      <c r="N417" s="328"/>
      <c r="O417" s="328"/>
      <c r="P417" s="18"/>
    </row>
    <row r="418" spans="1:16" x14ac:dyDescent="0.25">
      <c r="A418" s="3"/>
      <c r="B418" s="322"/>
      <c r="C418" s="322"/>
      <c r="D418" s="322"/>
      <c r="E418" s="322"/>
      <c r="F418" s="322"/>
      <c r="G418" s="3"/>
      <c r="H418" s="3"/>
      <c r="I418" s="3"/>
      <c r="J418" s="3"/>
      <c r="K418" s="3"/>
      <c r="L418" s="18"/>
      <c r="M418" s="18"/>
      <c r="N418" s="18"/>
      <c r="O418" s="18"/>
      <c r="P418" s="18"/>
    </row>
  </sheetData>
  <mergeCells count="493">
    <mergeCell ref="B406:O406"/>
    <mergeCell ref="C51:H51"/>
    <mergeCell ref="I51:J51"/>
    <mergeCell ref="B98:F98"/>
    <mergeCell ref="B90:F90"/>
    <mergeCell ref="B274:O275"/>
    <mergeCell ref="E32:I32"/>
    <mergeCell ref="J32:L32"/>
    <mergeCell ref="B405:M405"/>
    <mergeCell ref="B384:G384"/>
    <mergeCell ref="H384:I384"/>
    <mergeCell ref="B385:G385"/>
    <mergeCell ref="H385:I385"/>
    <mergeCell ref="H387:I387"/>
    <mergeCell ref="B372:O372"/>
    <mergeCell ref="B373:O373"/>
    <mergeCell ref="B381:O381"/>
    <mergeCell ref="B382:G382"/>
    <mergeCell ref="H382:I382"/>
    <mergeCell ref="B374:O374"/>
    <mergeCell ref="B375:O375"/>
    <mergeCell ref="B376:O376"/>
    <mergeCell ref="B377:O377"/>
    <mergeCell ref="B378:O378"/>
    <mergeCell ref="B417:F417"/>
    <mergeCell ref="L417:O417"/>
    <mergeCell ref="B418:F418"/>
    <mergeCell ref="A2:O2"/>
    <mergeCell ref="A3:O3"/>
    <mergeCell ref="B400:O400"/>
    <mergeCell ref="B402:O402"/>
    <mergeCell ref="B403:O403"/>
    <mergeCell ref="B416:F416"/>
    <mergeCell ref="L416:O416"/>
    <mergeCell ref="B395:G395"/>
    <mergeCell ref="H395:I395"/>
    <mergeCell ref="B397:G397"/>
    <mergeCell ref="H397:I397"/>
    <mergeCell ref="B398:G398"/>
    <mergeCell ref="B399:G399"/>
    <mergeCell ref="B386:G386"/>
    <mergeCell ref="H386:I386"/>
    <mergeCell ref="B387:G387"/>
    <mergeCell ref="B142:F142"/>
    <mergeCell ref="B388:G388"/>
    <mergeCell ref="H388:I388"/>
    <mergeCell ref="B383:G383"/>
    <mergeCell ref="H383:I383"/>
    <mergeCell ref="B379:O379"/>
    <mergeCell ref="B380:O380"/>
    <mergeCell ref="B368:O368"/>
    <mergeCell ref="B369:O369"/>
    <mergeCell ref="B370:O370"/>
    <mergeCell ref="B371:O371"/>
    <mergeCell ref="B336:O336"/>
    <mergeCell ref="B325:O325"/>
    <mergeCell ref="B326:O326"/>
    <mergeCell ref="B328:O328"/>
    <mergeCell ref="B329:O329"/>
    <mergeCell ref="B330:O330"/>
    <mergeCell ref="B331:O331"/>
    <mergeCell ref="B360:O360"/>
    <mergeCell ref="B362:O362"/>
    <mergeCell ref="B364:O364"/>
    <mergeCell ref="B365:O365"/>
    <mergeCell ref="B366:O366"/>
    <mergeCell ref="B367:O367"/>
    <mergeCell ref="B332:O332"/>
    <mergeCell ref="B334:O334"/>
    <mergeCell ref="B335:O335"/>
    <mergeCell ref="B356:O356"/>
    <mergeCell ref="B358:O358"/>
    <mergeCell ref="B359:O359"/>
    <mergeCell ref="B319:O319"/>
    <mergeCell ref="B320:O320"/>
    <mergeCell ref="B321:O321"/>
    <mergeCell ref="B322:O322"/>
    <mergeCell ref="B323:O323"/>
    <mergeCell ref="B324:O324"/>
    <mergeCell ref="B313:O313"/>
    <mergeCell ref="B314:O314"/>
    <mergeCell ref="B315:O315"/>
    <mergeCell ref="B316:O316"/>
    <mergeCell ref="B317:O317"/>
    <mergeCell ref="B318:O318"/>
    <mergeCell ref="B307:O307"/>
    <mergeCell ref="B308:O308"/>
    <mergeCell ref="B309:O309"/>
    <mergeCell ref="B310:O310"/>
    <mergeCell ref="B311:O311"/>
    <mergeCell ref="B312:O312"/>
    <mergeCell ref="B298:O298"/>
    <mergeCell ref="B299:O299"/>
    <mergeCell ref="B300:O300"/>
    <mergeCell ref="B301:O301"/>
    <mergeCell ref="B305:O305"/>
    <mergeCell ref="B306:O306"/>
    <mergeCell ref="B289:O289"/>
    <mergeCell ref="B292:E292"/>
    <mergeCell ref="B293:O293"/>
    <mergeCell ref="B295:D295"/>
    <mergeCell ref="B296:O296"/>
    <mergeCell ref="B297:O297"/>
    <mergeCell ref="B282:O282"/>
    <mergeCell ref="B283:O283"/>
    <mergeCell ref="B284:O284"/>
    <mergeCell ref="B285:O285"/>
    <mergeCell ref="B286:O286"/>
    <mergeCell ref="B288:O288"/>
    <mergeCell ref="B266:O266"/>
    <mergeCell ref="B268:O268"/>
    <mergeCell ref="B269:O269"/>
    <mergeCell ref="B277:D277"/>
    <mergeCell ref="B279:D279"/>
    <mergeCell ref="B281:O281"/>
    <mergeCell ref="B270:O270"/>
    <mergeCell ref="B271:M271"/>
    <mergeCell ref="B273:L273"/>
    <mergeCell ref="B260:I260"/>
    <mergeCell ref="J260:K260"/>
    <mergeCell ref="L260:M260"/>
    <mergeCell ref="B262:O262"/>
    <mergeCell ref="B264:O264"/>
    <mergeCell ref="B265:O265"/>
    <mergeCell ref="B258:I258"/>
    <mergeCell ref="J258:K258"/>
    <mergeCell ref="L258:M258"/>
    <mergeCell ref="B259:I259"/>
    <mergeCell ref="J259:K259"/>
    <mergeCell ref="L259:M259"/>
    <mergeCell ref="B256:I256"/>
    <mergeCell ref="J256:K256"/>
    <mergeCell ref="L256:M256"/>
    <mergeCell ref="B257:I257"/>
    <mergeCell ref="J257:K257"/>
    <mergeCell ref="L257:M257"/>
    <mergeCell ref="B254:I254"/>
    <mergeCell ref="J254:K254"/>
    <mergeCell ref="L254:M254"/>
    <mergeCell ref="B255:I255"/>
    <mergeCell ref="J255:K255"/>
    <mergeCell ref="L255:M255"/>
    <mergeCell ref="B251:I251"/>
    <mergeCell ref="J251:K251"/>
    <mergeCell ref="L251:M251"/>
    <mergeCell ref="B253:I253"/>
    <mergeCell ref="J253:K253"/>
    <mergeCell ref="L253:M253"/>
    <mergeCell ref="B249:I249"/>
    <mergeCell ref="J249:K249"/>
    <mergeCell ref="L249:M249"/>
    <mergeCell ref="B250:I250"/>
    <mergeCell ref="J250:K250"/>
    <mergeCell ref="L250:M250"/>
    <mergeCell ref="B247:I247"/>
    <mergeCell ref="J247:K247"/>
    <mergeCell ref="L247:M247"/>
    <mergeCell ref="B248:I248"/>
    <mergeCell ref="J248:K248"/>
    <mergeCell ref="L248:M248"/>
    <mergeCell ref="B240:O240"/>
    <mergeCell ref="B241:O241"/>
    <mergeCell ref="J244:K244"/>
    <mergeCell ref="L244:M244"/>
    <mergeCell ref="J245:K245"/>
    <mergeCell ref="B246:I246"/>
    <mergeCell ref="J246:K246"/>
    <mergeCell ref="L246:M246"/>
    <mergeCell ref="B234:I234"/>
    <mergeCell ref="J234:M234"/>
    <mergeCell ref="B235:I235"/>
    <mergeCell ref="J235:M235"/>
    <mergeCell ref="B237:I237"/>
    <mergeCell ref="J237:M237"/>
    <mergeCell ref="B231:I231"/>
    <mergeCell ref="J231:M231"/>
    <mergeCell ref="B232:I232"/>
    <mergeCell ref="J232:M232"/>
    <mergeCell ref="B233:I233"/>
    <mergeCell ref="J233:M233"/>
    <mergeCell ref="B228:I228"/>
    <mergeCell ref="J228:M228"/>
    <mergeCell ref="B229:I229"/>
    <mergeCell ref="J229:M229"/>
    <mergeCell ref="B230:I230"/>
    <mergeCell ref="J230:M230"/>
    <mergeCell ref="B225:I225"/>
    <mergeCell ref="J225:M225"/>
    <mergeCell ref="B226:I226"/>
    <mergeCell ref="J226:M226"/>
    <mergeCell ref="B227:I227"/>
    <mergeCell ref="J227:M227"/>
    <mergeCell ref="B222:I222"/>
    <mergeCell ref="J222:M222"/>
    <mergeCell ref="B223:I223"/>
    <mergeCell ref="J223:M223"/>
    <mergeCell ref="B224:I224"/>
    <mergeCell ref="J224:M224"/>
    <mergeCell ref="B219:I219"/>
    <mergeCell ref="J219:M219"/>
    <mergeCell ref="B220:I220"/>
    <mergeCell ref="J220:M220"/>
    <mergeCell ref="B221:I221"/>
    <mergeCell ref="J221:M221"/>
    <mergeCell ref="B216:I216"/>
    <mergeCell ref="J216:M216"/>
    <mergeCell ref="B217:I217"/>
    <mergeCell ref="J217:M217"/>
    <mergeCell ref="B218:I218"/>
    <mergeCell ref="J218:M218"/>
    <mergeCell ref="B213:I213"/>
    <mergeCell ref="J213:M213"/>
    <mergeCell ref="B214:I214"/>
    <mergeCell ref="J214:M214"/>
    <mergeCell ref="B215:I215"/>
    <mergeCell ref="J215:M215"/>
    <mergeCell ref="B210:I210"/>
    <mergeCell ref="J210:M210"/>
    <mergeCell ref="B211:I211"/>
    <mergeCell ref="J211:M211"/>
    <mergeCell ref="B212:I212"/>
    <mergeCell ref="J212:M212"/>
    <mergeCell ref="B207:I207"/>
    <mergeCell ref="J207:M207"/>
    <mergeCell ref="B208:I208"/>
    <mergeCell ref="J208:M208"/>
    <mergeCell ref="B209:I209"/>
    <mergeCell ref="J209:M209"/>
    <mergeCell ref="B199:I199"/>
    <mergeCell ref="J199:M199"/>
    <mergeCell ref="B204:I204"/>
    <mergeCell ref="J204:M204"/>
    <mergeCell ref="B206:I206"/>
    <mergeCell ref="J206:M206"/>
    <mergeCell ref="J205:M205"/>
    <mergeCell ref="B195:I195"/>
    <mergeCell ref="J195:M195"/>
    <mergeCell ref="B196:I196"/>
    <mergeCell ref="J196:M196"/>
    <mergeCell ref="B197:I197"/>
    <mergeCell ref="J197:M197"/>
    <mergeCell ref="B191:I191"/>
    <mergeCell ref="J191:M191"/>
    <mergeCell ref="B192:I192"/>
    <mergeCell ref="J192:M192"/>
    <mergeCell ref="B194:I194"/>
    <mergeCell ref="J194:M194"/>
    <mergeCell ref="B188:I188"/>
    <mergeCell ref="J188:M188"/>
    <mergeCell ref="B189:I189"/>
    <mergeCell ref="J189:M189"/>
    <mergeCell ref="B190:I190"/>
    <mergeCell ref="J190:M190"/>
    <mergeCell ref="B184:I184"/>
    <mergeCell ref="J184:M184"/>
    <mergeCell ref="B186:I186"/>
    <mergeCell ref="J186:M186"/>
    <mergeCell ref="B187:I187"/>
    <mergeCell ref="J187:M187"/>
    <mergeCell ref="B178:I178"/>
    <mergeCell ref="J178:K178"/>
    <mergeCell ref="L178:M178"/>
    <mergeCell ref="B179:I179"/>
    <mergeCell ref="J179:K179"/>
    <mergeCell ref="L179:M179"/>
    <mergeCell ref="B176:I176"/>
    <mergeCell ref="J176:K176"/>
    <mergeCell ref="L176:M176"/>
    <mergeCell ref="B177:I177"/>
    <mergeCell ref="J177:K177"/>
    <mergeCell ref="L177:M177"/>
    <mergeCell ref="B175:I175"/>
    <mergeCell ref="J175:K175"/>
    <mergeCell ref="L175:M175"/>
    <mergeCell ref="B160:H160"/>
    <mergeCell ref="I160:K160"/>
    <mergeCell ref="B161:H161"/>
    <mergeCell ref="I161:K161"/>
    <mergeCell ref="I163:K163"/>
    <mergeCell ref="B163:H163"/>
    <mergeCell ref="B174:I174"/>
    <mergeCell ref="J174:K174"/>
    <mergeCell ref="L174:M174"/>
    <mergeCell ref="B162:H162"/>
    <mergeCell ref="I162:K162"/>
    <mergeCell ref="B166:O166"/>
    <mergeCell ref="B167:O167"/>
    <mergeCell ref="B171:N171"/>
    <mergeCell ref="B173:I173"/>
    <mergeCell ref="J173:K173"/>
    <mergeCell ref="L173:M173"/>
    <mergeCell ref="B168:O168"/>
    <mergeCell ref="B147:E147"/>
    <mergeCell ref="B148:H148"/>
    <mergeCell ref="I148:K148"/>
    <mergeCell ref="B149:H149"/>
    <mergeCell ref="I149:K149"/>
    <mergeCell ref="B143:F143"/>
    <mergeCell ref="B159:H159"/>
    <mergeCell ref="I159:K159"/>
    <mergeCell ref="B153:H153"/>
    <mergeCell ref="I153:K153"/>
    <mergeCell ref="B154:H154"/>
    <mergeCell ref="I154:K154"/>
    <mergeCell ref="B158:H158"/>
    <mergeCell ref="I158:K158"/>
    <mergeCell ref="B150:H150"/>
    <mergeCell ref="I150:K150"/>
    <mergeCell ref="B151:H151"/>
    <mergeCell ref="I151:K151"/>
    <mergeCell ref="B152:H152"/>
    <mergeCell ref="I152:K152"/>
    <mergeCell ref="G143:H143"/>
    <mergeCell ref="I143:J143"/>
    <mergeCell ref="B141:F141"/>
    <mergeCell ref="I141:J141"/>
    <mergeCell ref="G141:H141"/>
    <mergeCell ref="I142:J142"/>
    <mergeCell ref="B130:I130"/>
    <mergeCell ref="J130:M130"/>
    <mergeCell ref="B135:O135"/>
    <mergeCell ref="B137:F137"/>
    <mergeCell ref="G137:H137"/>
    <mergeCell ref="I137:J137"/>
    <mergeCell ref="B140:F140"/>
    <mergeCell ref="G140:H140"/>
    <mergeCell ref="I140:J140"/>
    <mergeCell ref="B138:F138"/>
    <mergeCell ref="G138:H138"/>
    <mergeCell ref="I138:J138"/>
    <mergeCell ref="B139:F139"/>
    <mergeCell ref="G139:H139"/>
    <mergeCell ref="I139:J139"/>
    <mergeCell ref="G142:H142"/>
    <mergeCell ref="B127:I127"/>
    <mergeCell ref="J127:M127"/>
    <mergeCell ref="B126:I126"/>
    <mergeCell ref="J126:M126"/>
    <mergeCell ref="B129:I129"/>
    <mergeCell ref="J129:M129"/>
    <mergeCell ref="B124:I124"/>
    <mergeCell ref="J124:M124"/>
    <mergeCell ref="B125:I125"/>
    <mergeCell ref="J125:M125"/>
    <mergeCell ref="B128:I128"/>
    <mergeCell ref="J128:M128"/>
    <mergeCell ref="B117:F117"/>
    <mergeCell ref="G117:J117"/>
    <mergeCell ref="K117:M117"/>
    <mergeCell ref="B118:F118"/>
    <mergeCell ref="G118:J118"/>
    <mergeCell ref="K118:M118"/>
    <mergeCell ref="B99:F99"/>
    <mergeCell ref="B102:F102"/>
    <mergeCell ref="B93:F93"/>
    <mergeCell ref="B95:F95"/>
    <mergeCell ref="B96:F96"/>
    <mergeCell ref="B115:F115"/>
    <mergeCell ref="G115:J115"/>
    <mergeCell ref="K115:M115"/>
    <mergeCell ref="B116:F116"/>
    <mergeCell ref="G116:J116"/>
    <mergeCell ref="K116:M116"/>
    <mergeCell ref="B103:F103"/>
    <mergeCell ref="B113:O113"/>
    <mergeCell ref="B109:F109"/>
    <mergeCell ref="E107:F107"/>
    <mergeCell ref="B101:F101"/>
    <mergeCell ref="E108:F108"/>
    <mergeCell ref="B84:O84"/>
    <mergeCell ref="B86:O86"/>
    <mergeCell ref="B91:F91"/>
    <mergeCell ref="B92:F92"/>
    <mergeCell ref="B81:G81"/>
    <mergeCell ref="H81:J81"/>
    <mergeCell ref="B82:G82"/>
    <mergeCell ref="H82:J82"/>
    <mergeCell ref="B87:O87"/>
    <mergeCell ref="K81:L81"/>
    <mergeCell ref="K82:L82"/>
    <mergeCell ref="B79:G79"/>
    <mergeCell ref="H79:J79"/>
    <mergeCell ref="B80:G80"/>
    <mergeCell ref="H80:J80"/>
    <mergeCell ref="B77:G77"/>
    <mergeCell ref="H77:J77"/>
    <mergeCell ref="B78:G78"/>
    <mergeCell ref="H78:J78"/>
    <mergeCell ref="K77:L77"/>
    <mergeCell ref="K78:L78"/>
    <mergeCell ref="K79:L79"/>
    <mergeCell ref="K80:L80"/>
    <mergeCell ref="B75:G75"/>
    <mergeCell ref="H75:J75"/>
    <mergeCell ref="B76:G76"/>
    <mergeCell ref="H76:J76"/>
    <mergeCell ref="B73:G73"/>
    <mergeCell ref="H73:J73"/>
    <mergeCell ref="B74:G74"/>
    <mergeCell ref="H74:J74"/>
    <mergeCell ref="K73:L73"/>
    <mergeCell ref="K74:L74"/>
    <mergeCell ref="K75:L75"/>
    <mergeCell ref="K76:L76"/>
    <mergeCell ref="G66:I66"/>
    <mergeCell ref="B71:G71"/>
    <mergeCell ref="H71:J71"/>
    <mergeCell ref="B72:G72"/>
    <mergeCell ref="H72:J72"/>
    <mergeCell ref="B58:O58"/>
    <mergeCell ref="B62:F62"/>
    <mergeCell ref="G62:I62"/>
    <mergeCell ref="G63:I64"/>
    <mergeCell ref="J63:J64"/>
    <mergeCell ref="G65:I65"/>
    <mergeCell ref="B65:F65"/>
    <mergeCell ref="K71:L71"/>
    <mergeCell ref="K72:L72"/>
    <mergeCell ref="C44:H44"/>
    <mergeCell ref="I44:J44"/>
    <mergeCell ref="C45:H45"/>
    <mergeCell ref="I45:J45"/>
    <mergeCell ref="C46:H46"/>
    <mergeCell ref="I46:J46"/>
    <mergeCell ref="B39:H39"/>
    <mergeCell ref="I39:K39"/>
    <mergeCell ref="L39:N39"/>
    <mergeCell ref="I40:K40"/>
    <mergeCell ref="L40:N40"/>
    <mergeCell ref="C50:H50"/>
    <mergeCell ref="I50:J50"/>
    <mergeCell ref="C52:H52"/>
    <mergeCell ref="I52:J52"/>
    <mergeCell ref="B56:O56"/>
    <mergeCell ref="B57:O57"/>
    <mergeCell ref="C47:H47"/>
    <mergeCell ref="I47:J47"/>
    <mergeCell ref="C48:H48"/>
    <mergeCell ref="I48:J48"/>
    <mergeCell ref="C49:H49"/>
    <mergeCell ref="I49:J49"/>
    <mergeCell ref="B37:H37"/>
    <mergeCell ref="I37:K37"/>
    <mergeCell ref="L37:N37"/>
    <mergeCell ref="B38:H38"/>
    <mergeCell ref="I38:K38"/>
    <mergeCell ref="L38:N38"/>
    <mergeCell ref="E33:I33"/>
    <mergeCell ref="J33:L33"/>
    <mergeCell ref="L36:N36"/>
    <mergeCell ref="A1:O1"/>
    <mergeCell ref="C19:H19"/>
    <mergeCell ref="I19:K19"/>
    <mergeCell ref="L19:N19"/>
    <mergeCell ref="E28:I28"/>
    <mergeCell ref="J28:L28"/>
    <mergeCell ref="E29:I29"/>
    <mergeCell ref="J29:L29"/>
    <mergeCell ref="C22:H22"/>
    <mergeCell ref="I22:K22"/>
    <mergeCell ref="L22:N22"/>
    <mergeCell ref="C23:H23"/>
    <mergeCell ref="I23:K23"/>
    <mergeCell ref="L23:N23"/>
    <mergeCell ref="C20:H20"/>
    <mergeCell ref="I20:K20"/>
    <mergeCell ref="L20:N20"/>
    <mergeCell ref="C21:H21"/>
    <mergeCell ref="I21:K21"/>
    <mergeCell ref="L21:N21"/>
    <mergeCell ref="A4:N6"/>
    <mergeCell ref="E31:I31"/>
    <mergeCell ref="J31:L31"/>
    <mergeCell ref="B36:H36"/>
    <mergeCell ref="I36:K36"/>
    <mergeCell ref="E30:I30"/>
    <mergeCell ref="J30:L30"/>
    <mergeCell ref="B40:H40"/>
    <mergeCell ref="B272:L272"/>
    <mergeCell ref="B396:G396"/>
    <mergeCell ref="H396:I396"/>
    <mergeCell ref="B393:G393"/>
    <mergeCell ref="H393:I393"/>
    <mergeCell ref="B394:G394"/>
    <mergeCell ref="H394:I394"/>
    <mergeCell ref="B389:G389"/>
    <mergeCell ref="H389:I389"/>
    <mergeCell ref="B390:G390"/>
    <mergeCell ref="H390:I390"/>
    <mergeCell ref="B391:G391"/>
    <mergeCell ref="H391:I391"/>
    <mergeCell ref="B392:G392"/>
    <mergeCell ref="H392:I392"/>
  </mergeCells>
  <printOptions horizontalCentered="1"/>
  <pageMargins left="0.70866141732283472" right="0.70866141732283472" top="0.74803149606299213" bottom="0.74803149606299213" header="0.31496062992125984" footer="0.31496062992125984"/>
  <pageSetup scale="62" fitToHeight="0" orientation="landscape" r:id="rId1"/>
  <headerFooter>
    <oddHeader>&amp;R&amp;G</oddHeader>
    <oddFooter>&amp;R&amp;P  de &amp;N</oddFooter>
  </headerFooter>
  <drawing r:id="rId2"/>
  <legacyDrawingHF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F105"/>
  <sheetViews>
    <sheetView topLeftCell="A95" workbookViewId="0">
      <selection activeCell="G105" sqref="G105"/>
    </sheetView>
  </sheetViews>
  <sheetFormatPr baseColWidth="10" defaultRowHeight="15" x14ac:dyDescent="0.25"/>
  <cols>
    <col min="1" max="1" width="11.42578125" style="99"/>
    <col min="2" max="2" width="61.85546875" customWidth="1"/>
    <col min="3" max="3" width="16.140625" style="86" customWidth="1"/>
    <col min="4" max="4" width="15.140625" style="86" customWidth="1"/>
    <col min="6" max="6" width="13.140625" bestFit="1" customWidth="1"/>
  </cols>
  <sheetData>
    <row r="1" spans="1:4" ht="15.75" x14ac:dyDescent="0.25">
      <c r="A1" s="349" t="s">
        <v>315</v>
      </c>
      <c r="B1" s="349"/>
      <c r="C1" s="349"/>
      <c r="D1" s="349"/>
    </row>
    <row r="2" spans="1:4" x14ac:dyDescent="0.25">
      <c r="A2" s="350"/>
      <c r="B2" s="350"/>
      <c r="C2" s="350"/>
      <c r="D2" s="350"/>
    </row>
    <row r="3" spans="1:4" x14ac:dyDescent="0.25">
      <c r="A3" s="348" t="s">
        <v>316</v>
      </c>
      <c r="B3" s="348"/>
      <c r="C3" s="348"/>
      <c r="D3" s="348"/>
    </row>
    <row r="4" spans="1:4" x14ac:dyDescent="0.25">
      <c r="A4" s="100" t="s">
        <v>313</v>
      </c>
      <c r="B4" s="100" t="s">
        <v>314</v>
      </c>
      <c r="C4" s="101" t="s">
        <v>251</v>
      </c>
      <c r="D4" s="101" t="s">
        <v>252</v>
      </c>
    </row>
    <row r="5" spans="1:4" x14ac:dyDescent="0.25">
      <c r="A5" s="100">
        <v>11301</v>
      </c>
      <c r="B5" s="102" t="s">
        <v>253</v>
      </c>
      <c r="C5" s="96">
        <v>5607767.4400000004</v>
      </c>
      <c r="D5" s="96"/>
    </row>
    <row r="6" spans="1:4" x14ac:dyDescent="0.25">
      <c r="A6" s="100">
        <v>12201</v>
      </c>
      <c r="B6" s="102" t="s">
        <v>254</v>
      </c>
      <c r="C6" s="96"/>
      <c r="D6" s="96">
        <v>3753363.97</v>
      </c>
    </row>
    <row r="7" spans="1:4" x14ac:dyDescent="0.25">
      <c r="A7" s="100">
        <v>13101</v>
      </c>
      <c r="B7" s="102" t="s">
        <v>255</v>
      </c>
      <c r="C7" s="96"/>
      <c r="D7" s="96">
        <v>21148.2</v>
      </c>
    </row>
    <row r="8" spans="1:4" x14ac:dyDescent="0.25">
      <c r="A8" s="100">
        <v>13201</v>
      </c>
      <c r="B8" s="102" t="s">
        <v>256</v>
      </c>
      <c r="C8" s="96">
        <v>30479.47</v>
      </c>
      <c r="D8" s="96"/>
    </row>
    <row r="9" spans="1:4" x14ac:dyDescent="0.25">
      <c r="A9" s="100">
        <v>13202</v>
      </c>
      <c r="B9" s="102" t="s">
        <v>257</v>
      </c>
      <c r="C9" s="96">
        <v>513171.76</v>
      </c>
      <c r="D9" s="96"/>
    </row>
    <row r="10" spans="1:4" x14ac:dyDescent="0.25">
      <c r="A10" s="100">
        <v>13415</v>
      </c>
      <c r="B10" s="102" t="s">
        <v>258</v>
      </c>
      <c r="C10" s="96">
        <v>0</v>
      </c>
      <c r="D10" s="96">
        <v>1903.5</v>
      </c>
    </row>
    <row r="11" spans="1:4" x14ac:dyDescent="0.25">
      <c r="A11" s="100">
        <v>14103</v>
      </c>
      <c r="B11" s="102" t="s">
        <v>259</v>
      </c>
      <c r="C11" s="96">
        <v>1438408.05</v>
      </c>
      <c r="D11" s="96"/>
    </row>
    <row r="12" spans="1:4" x14ac:dyDescent="0.25">
      <c r="A12" s="100">
        <v>14303</v>
      </c>
      <c r="B12" s="102" t="s">
        <v>260</v>
      </c>
      <c r="C12" s="96"/>
      <c r="D12" s="96">
        <v>40419.07</v>
      </c>
    </row>
    <row r="13" spans="1:4" x14ac:dyDescent="0.25">
      <c r="A13" s="100">
        <v>15401</v>
      </c>
      <c r="B13" s="102" t="s">
        <v>261</v>
      </c>
      <c r="C13" s="96"/>
      <c r="D13" s="96">
        <v>136822</v>
      </c>
    </row>
    <row r="14" spans="1:4" x14ac:dyDescent="0.25">
      <c r="A14" s="100">
        <v>15901</v>
      </c>
      <c r="B14" s="102" t="s">
        <v>262</v>
      </c>
      <c r="C14" s="96"/>
      <c r="D14" s="96">
        <v>3636169.98</v>
      </c>
    </row>
    <row r="15" spans="1:4" x14ac:dyDescent="0.25">
      <c r="A15" s="100"/>
      <c r="B15" s="103" t="s">
        <v>320</v>
      </c>
      <c r="C15" s="110">
        <f>SUM(C5:C14)</f>
        <v>7589826.7199999997</v>
      </c>
      <c r="D15" s="110">
        <f>SUM(D5:D14)</f>
        <v>7589826.7200000007</v>
      </c>
    </row>
    <row r="16" spans="1:4" x14ac:dyDescent="0.25">
      <c r="A16" s="100">
        <v>21101</v>
      </c>
      <c r="B16" s="102" t="s">
        <v>263</v>
      </c>
      <c r="C16" s="96"/>
      <c r="D16" s="96">
        <v>9555.0400000000009</v>
      </c>
    </row>
    <row r="17" spans="1:4" x14ac:dyDescent="0.25">
      <c r="A17" s="100">
        <v>21601</v>
      </c>
      <c r="B17" s="102" t="s">
        <v>264</v>
      </c>
      <c r="C17" s="96">
        <v>174.64</v>
      </c>
      <c r="D17" s="96"/>
    </row>
    <row r="18" spans="1:4" x14ac:dyDescent="0.25">
      <c r="A18" s="100">
        <v>22104</v>
      </c>
      <c r="B18" s="102" t="s">
        <v>265</v>
      </c>
      <c r="C18" s="96"/>
      <c r="D18" s="96">
        <v>5430.07</v>
      </c>
    </row>
    <row r="19" spans="1:4" x14ac:dyDescent="0.25">
      <c r="A19" s="100">
        <v>24901</v>
      </c>
      <c r="B19" s="102" t="s">
        <v>266</v>
      </c>
      <c r="C19" s="96">
        <v>33002.6</v>
      </c>
      <c r="D19" s="96"/>
    </row>
    <row r="20" spans="1:4" x14ac:dyDescent="0.25">
      <c r="A20" s="100">
        <v>26104</v>
      </c>
      <c r="B20" s="102" t="s">
        <v>267</v>
      </c>
      <c r="C20" s="96"/>
      <c r="D20" s="96">
        <v>52212.56</v>
      </c>
    </row>
    <row r="21" spans="1:4" x14ac:dyDescent="0.25">
      <c r="A21" s="100">
        <v>29201</v>
      </c>
      <c r="B21" s="102" t="s">
        <v>268</v>
      </c>
      <c r="C21" s="96"/>
      <c r="D21" s="96">
        <v>8975</v>
      </c>
    </row>
    <row r="22" spans="1:4" x14ac:dyDescent="0.25">
      <c r="A22" s="100">
        <v>29601</v>
      </c>
      <c r="B22" s="102" t="s">
        <v>269</v>
      </c>
      <c r="C22" s="96">
        <v>21598</v>
      </c>
      <c r="D22" s="96"/>
    </row>
    <row r="23" spans="1:4" x14ac:dyDescent="0.25">
      <c r="A23" s="100">
        <v>21101</v>
      </c>
      <c r="B23" s="102" t="s">
        <v>263</v>
      </c>
      <c r="C23" s="96"/>
      <c r="D23" s="96">
        <v>47256.68</v>
      </c>
    </row>
    <row r="24" spans="1:4" x14ac:dyDescent="0.25">
      <c r="A24" s="100">
        <v>21401</v>
      </c>
      <c r="B24" s="102" t="s">
        <v>297</v>
      </c>
      <c r="C24" s="96"/>
      <c r="D24" s="96">
        <v>21576.17</v>
      </c>
    </row>
    <row r="25" spans="1:4" x14ac:dyDescent="0.25">
      <c r="A25" s="100">
        <v>21601</v>
      </c>
      <c r="B25" s="102" t="s">
        <v>264</v>
      </c>
      <c r="C25" s="96">
        <v>52689.27</v>
      </c>
      <c r="D25" s="96"/>
    </row>
    <row r="26" spans="1:4" x14ac:dyDescent="0.25">
      <c r="A26" s="100">
        <v>22104</v>
      </c>
      <c r="B26" s="102" t="s">
        <v>298</v>
      </c>
      <c r="C26" s="96">
        <v>21754.53</v>
      </c>
      <c r="D26" s="96"/>
    </row>
    <row r="27" spans="1:4" x14ac:dyDescent="0.25">
      <c r="A27" s="100">
        <v>22301</v>
      </c>
      <c r="B27" s="102" t="s">
        <v>299</v>
      </c>
      <c r="C27" s="96">
        <v>482.51</v>
      </c>
      <c r="D27" s="96"/>
    </row>
    <row r="28" spans="1:4" x14ac:dyDescent="0.25">
      <c r="A28" s="100">
        <v>24801</v>
      </c>
      <c r="B28" s="102" t="s">
        <v>300</v>
      </c>
      <c r="C28" s="96">
        <v>12764.85</v>
      </c>
      <c r="D28" s="96"/>
    </row>
    <row r="29" spans="1:4" x14ac:dyDescent="0.25">
      <c r="A29" s="100">
        <v>24901</v>
      </c>
      <c r="B29" s="102" t="s">
        <v>266</v>
      </c>
      <c r="C29" s="96">
        <v>52840</v>
      </c>
      <c r="D29" s="96"/>
    </row>
    <row r="30" spans="1:4" x14ac:dyDescent="0.25">
      <c r="A30" s="100">
        <v>26104</v>
      </c>
      <c r="B30" s="102" t="s">
        <v>301</v>
      </c>
      <c r="C30" s="96"/>
      <c r="D30" s="96">
        <v>56661.87</v>
      </c>
    </row>
    <row r="31" spans="1:4" x14ac:dyDescent="0.25">
      <c r="A31" s="100">
        <v>29201</v>
      </c>
      <c r="B31" s="102" t="s">
        <v>268</v>
      </c>
      <c r="C31" s="96"/>
      <c r="D31" s="96">
        <v>7697</v>
      </c>
    </row>
    <row r="32" spans="1:4" x14ac:dyDescent="0.25">
      <c r="A32" s="100">
        <v>29601</v>
      </c>
      <c r="B32" s="102" t="s">
        <v>269</v>
      </c>
      <c r="C32" s="96"/>
      <c r="D32" s="96">
        <v>5623.4</v>
      </c>
    </row>
    <row r="33" spans="1:5" x14ac:dyDescent="0.25">
      <c r="A33" s="100"/>
      <c r="B33" s="103" t="s">
        <v>320</v>
      </c>
      <c r="C33" s="110">
        <f>SUM(C16:C32)</f>
        <v>195306.4</v>
      </c>
      <c r="D33" s="110">
        <f>SUM(D16:D32)</f>
        <v>214987.79</v>
      </c>
      <c r="E33" s="111"/>
    </row>
    <row r="34" spans="1:5" x14ac:dyDescent="0.25">
      <c r="A34" s="100">
        <v>31101</v>
      </c>
      <c r="B34" s="102" t="s">
        <v>270</v>
      </c>
      <c r="C34" s="96"/>
      <c r="D34" s="96">
        <v>105481.7</v>
      </c>
    </row>
    <row r="35" spans="1:5" x14ac:dyDescent="0.25">
      <c r="A35" s="100">
        <v>31301</v>
      </c>
      <c r="B35" s="102" t="s">
        <v>271</v>
      </c>
      <c r="C35" s="96"/>
      <c r="D35" s="96">
        <v>41300</v>
      </c>
    </row>
    <row r="36" spans="1:5" x14ac:dyDescent="0.25">
      <c r="A36" s="100">
        <v>31401</v>
      </c>
      <c r="B36" s="102" t="s">
        <v>272</v>
      </c>
      <c r="C36" s="96"/>
      <c r="D36" s="96">
        <v>27869.65</v>
      </c>
    </row>
    <row r="37" spans="1:5" x14ac:dyDescent="0.25">
      <c r="A37" s="100">
        <v>32201</v>
      </c>
      <c r="B37" s="102" t="s">
        <v>273</v>
      </c>
      <c r="C37" s="96"/>
      <c r="D37" s="96">
        <v>90007</v>
      </c>
    </row>
    <row r="38" spans="1:5" x14ac:dyDescent="0.25">
      <c r="A38" s="100">
        <v>32303</v>
      </c>
      <c r="B38" s="102" t="s">
        <v>274</v>
      </c>
      <c r="C38" s="96">
        <v>13946.47</v>
      </c>
      <c r="D38" s="96"/>
    </row>
    <row r="39" spans="1:5" x14ac:dyDescent="0.25">
      <c r="A39" s="100">
        <v>32701</v>
      </c>
      <c r="B39" s="102" t="s">
        <v>275</v>
      </c>
      <c r="C39" s="96"/>
      <c r="D39" s="96">
        <v>12600</v>
      </c>
    </row>
    <row r="40" spans="1:5" x14ac:dyDescent="0.25">
      <c r="A40" s="100">
        <v>33101</v>
      </c>
      <c r="B40" s="102" t="s">
        <v>276</v>
      </c>
      <c r="C40" s="96"/>
      <c r="D40" s="96">
        <v>5000</v>
      </c>
    </row>
    <row r="41" spans="1:5" x14ac:dyDescent="0.25">
      <c r="A41" s="100">
        <v>33106</v>
      </c>
      <c r="B41" s="102" t="s">
        <v>277</v>
      </c>
      <c r="C41" s="96"/>
      <c r="D41" s="96">
        <v>141200</v>
      </c>
    </row>
    <row r="42" spans="1:5" x14ac:dyDescent="0.25">
      <c r="A42" s="100">
        <v>33602</v>
      </c>
      <c r="B42" s="102" t="s">
        <v>278</v>
      </c>
      <c r="C42" s="96"/>
      <c r="D42" s="96">
        <v>7815</v>
      </c>
    </row>
    <row r="43" spans="1:5" x14ac:dyDescent="0.25">
      <c r="A43" s="100">
        <v>33603</v>
      </c>
      <c r="B43" s="102" t="s">
        <v>279</v>
      </c>
      <c r="C43" s="96"/>
      <c r="D43" s="96">
        <v>5000</v>
      </c>
    </row>
    <row r="44" spans="1:5" x14ac:dyDescent="0.25">
      <c r="A44" s="100">
        <v>33604</v>
      </c>
      <c r="B44" s="102" t="s">
        <v>280</v>
      </c>
      <c r="C44" s="96">
        <v>33053.1</v>
      </c>
      <c r="D44" s="96"/>
    </row>
    <row r="45" spans="1:5" x14ac:dyDescent="0.25">
      <c r="A45" s="100">
        <v>33801</v>
      </c>
      <c r="B45" s="102" t="s">
        <v>281</v>
      </c>
      <c r="C45" s="96"/>
      <c r="D45" s="96">
        <v>3360</v>
      </c>
    </row>
    <row r="46" spans="1:5" x14ac:dyDescent="0.25">
      <c r="A46" s="100">
        <v>34102</v>
      </c>
      <c r="B46" s="102" t="s">
        <v>282</v>
      </c>
      <c r="C46" s="96"/>
      <c r="D46" s="96">
        <v>830.2</v>
      </c>
    </row>
    <row r="47" spans="1:5" x14ac:dyDescent="0.25">
      <c r="A47" s="100">
        <v>34501</v>
      </c>
      <c r="B47" s="102" t="s">
        <v>283</v>
      </c>
      <c r="C47" s="96"/>
      <c r="D47" s="96">
        <v>21119.59</v>
      </c>
    </row>
    <row r="48" spans="1:5" x14ac:dyDescent="0.25">
      <c r="A48" s="100">
        <v>35101</v>
      </c>
      <c r="B48" s="102" t="s">
        <v>284</v>
      </c>
      <c r="C48" s="96">
        <v>138760.94</v>
      </c>
      <c r="D48" s="96"/>
    </row>
    <row r="49" spans="1:4" x14ac:dyDescent="0.25">
      <c r="A49" s="100">
        <v>35201</v>
      </c>
      <c r="B49" s="102" t="s">
        <v>285</v>
      </c>
      <c r="C49" s="96"/>
      <c r="D49" s="96">
        <v>14000</v>
      </c>
    </row>
    <row r="50" spans="1:4" x14ac:dyDescent="0.25">
      <c r="A50" s="100">
        <v>35301</v>
      </c>
      <c r="B50" s="102" t="s">
        <v>286</v>
      </c>
      <c r="C50" s="96">
        <v>29386.58</v>
      </c>
      <c r="D50" s="96"/>
    </row>
    <row r="51" spans="1:4" x14ac:dyDescent="0.25">
      <c r="A51" s="100">
        <v>35501</v>
      </c>
      <c r="B51" s="102" t="s">
        <v>287</v>
      </c>
      <c r="C51" s="96">
        <v>1950</v>
      </c>
      <c r="D51" s="96"/>
    </row>
    <row r="52" spans="1:4" x14ac:dyDescent="0.25">
      <c r="A52" s="100">
        <v>35801</v>
      </c>
      <c r="B52" s="102" t="s">
        <v>288</v>
      </c>
      <c r="C52" s="96"/>
      <c r="D52" s="96">
        <v>4608</v>
      </c>
    </row>
    <row r="53" spans="1:4" x14ac:dyDescent="0.25">
      <c r="A53" s="100">
        <v>35901</v>
      </c>
      <c r="B53" s="102" t="s">
        <v>289</v>
      </c>
      <c r="C53" s="96">
        <v>167299.89000000001</v>
      </c>
      <c r="D53" s="96"/>
    </row>
    <row r="54" spans="1:4" x14ac:dyDescent="0.25">
      <c r="A54" s="100">
        <v>37101</v>
      </c>
      <c r="B54" s="102" t="s">
        <v>290</v>
      </c>
      <c r="C54" s="96">
        <v>2088</v>
      </c>
      <c r="D54" s="96"/>
    </row>
    <row r="55" spans="1:4" x14ac:dyDescent="0.25">
      <c r="A55" s="100">
        <v>37201</v>
      </c>
      <c r="B55" s="102" t="s">
        <v>291</v>
      </c>
      <c r="C55" s="96">
        <v>4743.3999999999996</v>
      </c>
      <c r="D55" s="96"/>
    </row>
    <row r="56" spans="1:4" x14ac:dyDescent="0.25">
      <c r="A56" s="100">
        <v>37501</v>
      </c>
      <c r="B56" s="102" t="s">
        <v>292</v>
      </c>
      <c r="C56" s="96"/>
      <c r="D56" s="96">
        <v>34831.81</v>
      </c>
    </row>
    <row r="57" spans="1:4" x14ac:dyDescent="0.25">
      <c r="A57" s="100">
        <v>38301</v>
      </c>
      <c r="B57" s="102" t="s">
        <v>293</v>
      </c>
      <c r="C57" s="96">
        <v>168068</v>
      </c>
      <c r="D57" s="96"/>
    </row>
    <row r="58" spans="1:4" x14ac:dyDescent="0.25">
      <c r="A58" s="100">
        <v>39206</v>
      </c>
      <c r="B58" s="102" t="s">
        <v>294</v>
      </c>
      <c r="C58" s="96"/>
      <c r="D58" s="96">
        <v>7857</v>
      </c>
    </row>
    <row r="59" spans="1:4" x14ac:dyDescent="0.25">
      <c r="A59" s="100">
        <v>39207</v>
      </c>
      <c r="B59" s="102" t="s">
        <v>295</v>
      </c>
      <c r="C59" s="96"/>
      <c r="D59" s="96">
        <v>14519</v>
      </c>
    </row>
    <row r="60" spans="1:4" x14ac:dyDescent="0.25">
      <c r="A60" s="100">
        <v>39501</v>
      </c>
      <c r="B60" s="102" t="s">
        <v>296</v>
      </c>
      <c r="C60" s="96"/>
      <c r="D60" s="96">
        <v>500</v>
      </c>
    </row>
    <row r="61" spans="1:4" x14ac:dyDescent="0.25">
      <c r="A61" s="100">
        <v>31101</v>
      </c>
      <c r="B61" s="102" t="s">
        <v>270</v>
      </c>
      <c r="C61" s="96"/>
      <c r="D61" s="96">
        <v>100484</v>
      </c>
    </row>
    <row r="62" spans="1:4" x14ac:dyDescent="0.25">
      <c r="A62" s="100">
        <v>31301</v>
      </c>
      <c r="B62" s="102" t="s">
        <v>271</v>
      </c>
      <c r="C62" s="96">
        <v>2729.65</v>
      </c>
      <c r="D62" s="96"/>
    </row>
    <row r="63" spans="1:4" x14ac:dyDescent="0.25">
      <c r="A63" s="100">
        <v>31401</v>
      </c>
      <c r="B63" s="102" t="s">
        <v>272</v>
      </c>
      <c r="C63" s="96"/>
      <c r="D63" s="96">
        <v>8147.03</v>
      </c>
    </row>
    <row r="64" spans="1:4" x14ac:dyDescent="0.25">
      <c r="A64" s="100">
        <v>31801</v>
      </c>
      <c r="B64" s="102" t="s">
        <v>302</v>
      </c>
      <c r="C64" s="96">
        <v>1075.77</v>
      </c>
      <c r="D64" s="96"/>
    </row>
    <row r="65" spans="1:4" x14ac:dyDescent="0.25">
      <c r="A65" s="100">
        <v>32201</v>
      </c>
      <c r="B65" s="102" t="s">
        <v>273</v>
      </c>
      <c r="C65" s="96"/>
      <c r="D65" s="96">
        <v>2745</v>
      </c>
    </row>
    <row r="66" spans="1:4" x14ac:dyDescent="0.25">
      <c r="A66" s="100">
        <v>32303</v>
      </c>
      <c r="B66" s="102" t="s">
        <v>274</v>
      </c>
      <c r="C66" s="96"/>
      <c r="D66" s="96">
        <v>35548.89</v>
      </c>
    </row>
    <row r="67" spans="1:4" x14ac:dyDescent="0.25">
      <c r="A67" s="100">
        <v>32701</v>
      </c>
      <c r="B67" s="102" t="s">
        <v>275</v>
      </c>
      <c r="C67" s="96"/>
      <c r="D67" s="96">
        <v>12600</v>
      </c>
    </row>
    <row r="68" spans="1:4" x14ac:dyDescent="0.25">
      <c r="A68" s="100">
        <v>33101</v>
      </c>
      <c r="B68" s="102" t="s">
        <v>276</v>
      </c>
      <c r="C68" s="96">
        <v>124442.32</v>
      </c>
      <c r="D68" s="96"/>
    </row>
    <row r="69" spans="1:4" x14ac:dyDescent="0.25">
      <c r="A69" s="100">
        <v>33602</v>
      </c>
      <c r="B69" s="102" t="s">
        <v>278</v>
      </c>
      <c r="C69" s="96"/>
      <c r="D69" s="96">
        <v>2844</v>
      </c>
    </row>
    <row r="70" spans="1:4" x14ac:dyDescent="0.25">
      <c r="A70" s="100">
        <v>32603</v>
      </c>
      <c r="B70" s="102" t="s">
        <v>279</v>
      </c>
      <c r="C70" s="96">
        <v>1957.44</v>
      </c>
      <c r="D70" s="96"/>
    </row>
    <row r="71" spans="1:4" x14ac:dyDescent="0.25">
      <c r="A71" s="100">
        <v>33604</v>
      </c>
      <c r="B71" s="102" t="s">
        <v>280</v>
      </c>
      <c r="C71" s="96"/>
      <c r="D71" s="96">
        <v>516</v>
      </c>
    </row>
    <row r="72" spans="1:4" x14ac:dyDescent="0.25">
      <c r="A72" s="100">
        <v>33801</v>
      </c>
      <c r="B72" s="102" t="s">
        <v>303</v>
      </c>
      <c r="C72" s="96"/>
      <c r="D72" s="96">
        <v>229680</v>
      </c>
    </row>
    <row r="73" spans="1:4" x14ac:dyDescent="0.25">
      <c r="A73" s="100">
        <v>34102</v>
      </c>
      <c r="B73" s="102" t="s">
        <v>282</v>
      </c>
      <c r="C73" s="96">
        <v>216.33</v>
      </c>
      <c r="D73" s="96"/>
    </row>
    <row r="74" spans="1:4" x14ac:dyDescent="0.25">
      <c r="A74" s="100">
        <v>34701</v>
      </c>
      <c r="B74" s="102" t="s">
        <v>304</v>
      </c>
      <c r="C74" s="96">
        <v>2500</v>
      </c>
      <c r="D74" s="96"/>
    </row>
    <row r="75" spans="1:4" x14ac:dyDescent="0.25">
      <c r="A75" s="100">
        <v>35101</v>
      </c>
      <c r="B75" s="102" t="s">
        <v>284</v>
      </c>
      <c r="C75" s="96">
        <v>94878.44</v>
      </c>
      <c r="D75" s="96"/>
    </row>
    <row r="76" spans="1:4" x14ac:dyDescent="0.25">
      <c r="A76" s="100">
        <v>35201</v>
      </c>
      <c r="B76" s="102" t="s">
        <v>285</v>
      </c>
      <c r="C76" s="96"/>
      <c r="D76" s="96">
        <v>9700</v>
      </c>
    </row>
    <row r="77" spans="1:4" x14ac:dyDescent="0.25">
      <c r="A77" s="100">
        <v>35301</v>
      </c>
      <c r="B77" s="102" t="s">
        <v>305</v>
      </c>
      <c r="C77" s="96">
        <v>15593.41</v>
      </c>
      <c r="D77" s="96"/>
    </row>
    <row r="78" spans="1:4" x14ac:dyDescent="0.25">
      <c r="A78" s="100">
        <v>35501</v>
      </c>
      <c r="B78" s="102" t="s">
        <v>287</v>
      </c>
      <c r="C78" s="96">
        <v>93817.06</v>
      </c>
      <c r="D78" s="96"/>
    </row>
    <row r="79" spans="1:4" x14ac:dyDescent="0.25">
      <c r="A79" s="100">
        <v>35801</v>
      </c>
      <c r="B79" s="102" t="s">
        <v>288</v>
      </c>
      <c r="C79" s="96"/>
      <c r="D79" s="96">
        <v>534</v>
      </c>
    </row>
    <row r="80" spans="1:4" x14ac:dyDescent="0.25">
      <c r="A80" s="100">
        <v>35901</v>
      </c>
      <c r="B80" s="102" t="s">
        <v>289</v>
      </c>
      <c r="C80" s="96">
        <v>279148.11</v>
      </c>
      <c r="D80" s="96"/>
    </row>
    <row r="81" spans="1:5" x14ac:dyDescent="0.25">
      <c r="A81" s="100">
        <v>36101</v>
      </c>
      <c r="B81" s="102" t="s">
        <v>306</v>
      </c>
      <c r="C81" s="96">
        <v>1430</v>
      </c>
      <c r="D81" s="96"/>
    </row>
    <row r="82" spans="1:5" x14ac:dyDescent="0.25">
      <c r="A82" s="100">
        <v>37101</v>
      </c>
      <c r="B82" s="102" t="s">
        <v>307</v>
      </c>
      <c r="C82" s="96">
        <v>30672.46</v>
      </c>
      <c r="D82" s="96"/>
    </row>
    <row r="83" spans="1:5" x14ac:dyDescent="0.25">
      <c r="A83" s="100">
        <v>37201</v>
      </c>
      <c r="B83" s="102" t="s">
        <v>291</v>
      </c>
      <c r="C83" s="96">
        <v>1006.6</v>
      </c>
      <c r="D83" s="96"/>
    </row>
    <row r="84" spans="1:5" x14ac:dyDescent="0.25">
      <c r="A84" s="100">
        <v>37501</v>
      </c>
      <c r="B84" s="102" t="s">
        <v>292</v>
      </c>
      <c r="C84" s="96"/>
      <c r="D84" s="96">
        <v>36258.339999999997</v>
      </c>
    </row>
    <row r="85" spans="1:5" x14ac:dyDescent="0.25">
      <c r="A85" s="100">
        <v>39206</v>
      </c>
      <c r="B85" s="102" t="s">
        <v>294</v>
      </c>
      <c r="C85" s="96"/>
      <c r="D85" s="96">
        <v>153251.92000000001</v>
      </c>
    </row>
    <row r="86" spans="1:5" x14ac:dyDescent="0.25">
      <c r="A86" s="100">
        <v>39207</v>
      </c>
      <c r="B86" s="102" t="s">
        <v>295</v>
      </c>
      <c r="C86" s="96">
        <v>68585.91</v>
      </c>
      <c r="D86" s="96"/>
    </row>
    <row r="87" spans="1:5" x14ac:dyDescent="0.25">
      <c r="A87" s="100">
        <v>39501</v>
      </c>
      <c r="B87" s="102" t="s">
        <v>308</v>
      </c>
      <c r="C87" s="96">
        <v>698</v>
      </c>
      <c r="D87" s="96"/>
    </row>
    <row r="88" spans="1:5" x14ac:dyDescent="0.25">
      <c r="A88" s="100"/>
      <c r="B88" s="103" t="s">
        <v>320</v>
      </c>
      <c r="C88" s="110">
        <f>SUM(C34:C87)</f>
        <v>1278047.8800000001</v>
      </c>
      <c r="D88" s="110">
        <f>SUM(D34:D87)</f>
        <v>1130208.1299999999</v>
      </c>
      <c r="E88" s="111"/>
    </row>
    <row r="89" spans="1:5" x14ac:dyDescent="0.25">
      <c r="A89" s="100">
        <v>44108</v>
      </c>
      <c r="B89" s="102" t="s">
        <v>309</v>
      </c>
      <c r="C89" s="96">
        <v>5081411</v>
      </c>
      <c r="D89" s="96">
        <v>0</v>
      </c>
    </row>
    <row r="90" spans="1:5" x14ac:dyDescent="0.25">
      <c r="A90" s="100"/>
      <c r="B90" s="103" t="s">
        <v>320</v>
      </c>
      <c r="C90" s="110">
        <f>SUM(C89)</f>
        <v>5081411</v>
      </c>
      <c r="D90" s="110">
        <f>SUM(D89)</f>
        <v>0</v>
      </c>
    </row>
    <row r="91" spans="1:5" x14ac:dyDescent="0.25">
      <c r="A91" s="100">
        <v>51101</v>
      </c>
      <c r="B91" s="102" t="s">
        <v>310</v>
      </c>
      <c r="C91" s="96">
        <v>60760.639999999999</v>
      </c>
      <c r="D91" s="96"/>
    </row>
    <row r="92" spans="1:5" x14ac:dyDescent="0.25">
      <c r="A92" s="100">
        <v>51501</v>
      </c>
      <c r="B92" s="102" t="s">
        <v>311</v>
      </c>
      <c r="C92" s="96"/>
      <c r="D92" s="96">
        <v>32104</v>
      </c>
    </row>
    <row r="93" spans="1:5" x14ac:dyDescent="0.25">
      <c r="A93" s="100"/>
      <c r="B93" s="103" t="s">
        <v>320</v>
      </c>
      <c r="C93" s="110">
        <f>SUM(C91:C92)</f>
        <v>60760.639999999999</v>
      </c>
      <c r="D93" s="110">
        <f>SUM(D91:D92)</f>
        <v>32104</v>
      </c>
    </row>
    <row r="94" spans="1:5" x14ac:dyDescent="0.25">
      <c r="A94" s="100"/>
      <c r="B94" s="103" t="s">
        <v>312</v>
      </c>
      <c r="C94" s="104">
        <f>C15+C33+C88+C90+C93</f>
        <v>14205352.640000001</v>
      </c>
      <c r="D94" s="104">
        <f>D15+D33+D88+D90+D93</f>
        <v>8967126.6400000006</v>
      </c>
    </row>
    <row r="95" spans="1:5" x14ac:dyDescent="0.25">
      <c r="A95" s="100"/>
      <c r="B95" s="103" t="s">
        <v>328</v>
      </c>
      <c r="C95" s="96"/>
      <c r="D95" s="110">
        <f>C94-D94</f>
        <v>5238226</v>
      </c>
      <c r="E95" s="111"/>
    </row>
    <row r="97" spans="2:6" x14ac:dyDescent="0.25">
      <c r="B97" s="102" t="s">
        <v>321</v>
      </c>
      <c r="C97" s="112">
        <f>C15</f>
        <v>7589826.7199999997</v>
      </c>
      <c r="D97" s="112">
        <f>D15</f>
        <v>7589826.7200000007</v>
      </c>
    </row>
    <row r="98" spans="2:6" x14ac:dyDescent="0.25">
      <c r="B98" s="102" t="s">
        <v>322</v>
      </c>
      <c r="C98" s="96">
        <f>C33</f>
        <v>195306.4</v>
      </c>
      <c r="D98" s="96">
        <f>D33</f>
        <v>214987.79</v>
      </c>
      <c r="E98" s="111"/>
    </row>
    <row r="99" spans="2:6" x14ac:dyDescent="0.25">
      <c r="B99" s="102" t="s">
        <v>323</v>
      </c>
      <c r="C99" s="96">
        <f>C88</f>
        <v>1278047.8800000001</v>
      </c>
      <c r="D99" s="96">
        <f>D88</f>
        <v>1130208.1299999999</v>
      </c>
      <c r="E99" s="111"/>
    </row>
    <row r="100" spans="2:6" x14ac:dyDescent="0.25">
      <c r="B100" s="102" t="s">
        <v>325</v>
      </c>
      <c r="C100" s="96">
        <f>C93</f>
        <v>60760.639999999999</v>
      </c>
      <c r="D100" s="96">
        <f>D93</f>
        <v>32104</v>
      </c>
      <c r="E100" s="111"/>
    </row>
    <row r="101" spans="2:6" x14ac:dyDescent="0.25">
      <c r="B101" s="102" t="s">
        <v>324</v>
      </c>
      <c r="C101" s="96">
        <f>C90</f>
        <v>5081411</v>
      </c>
      <c r="D101" s="96"/>
      <c r="F101" s="86"/>
    </row>
    <row r="102" spans="2:6" x14ac:dyDescent="0.25">
      <c r="B102" s="102" t="s">
        <v>327</v>
      </c>
      <c r="C102" s="110">
        <f>SUM(C97:C101)</f>
        <v>14205352.640000001</v>
      </c>
      <c r="D102" s="110">
        <f>SUM(D97:D101)</f>
        <v>8967126.6400000006</v>
      </c>
      <c r="F102" s="111"/>
    </row>
    <row r="103" spans="2:6" x14ac:dyDescent="0.25">
      <c r="B103" s="102" t="s">
        <v>326</v>
      </c>
      <c r="C103" s="96"/>
      <c r="D103" s="110">
        <f>C102-D102</f>
        <v>5238226</v>
      </c>
    </row>
    <row r="104" spans="2:6" x14ac:dyDescent="0.25">
      <c r="F104" s="111"/>
    </row>
    <row r="105" spans="2:6" x14ac:dyDescent="0.25">
      <c r="F105" s="111"/>
    </row>
  </sheetData>
  <mergeCells count="3">
    <mergeCell ref="A3:D3"/>
    <mergeCell ref="A1:D1"/>
    <mergeCell ref="A2:D2"/>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1</vt:i4>
      </vt:variant>
    </vt:vector>
  </HeadingPairs>
  <TitlesOfParts>
    <vt:vector size="3" baseType="lpstr">
      <vt:lpstr>Hoja1</vt:lpstr>
      <vt:lpstr>A R</vt:lpstr>
      <vt:lpstr>Hoja1!Títulos_a_imprimir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Paty Administrativa</dc:creator>
  <cp:lastModifiedBy>Jonathan Juarez</cp:lastModifiedBy>
  <cp:lastPrinted>2024-01-11T06:35:41Z</cp:lastPrinted>
  <dcterms:created xsi:type="dcterms:W3CDTF">2022-09-14T19:40:25Z</dcterms:created>
  <dcterms:modified xsi:type="dcterms:W3CDTF">2024-03-07T07:34:04Z</dcterms:modified>
</cp:coreProperties>
</file>